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E:\Martin\ZOO - Skřivánek\"/>
    </mc:Choice>
  </mc:AlternateContent>
  <bookViews>
    <workbookView xWindow="0" yWindow="0" windowWidth="0" windowHeight="0"/>
  </bookViews>
  <sheets>
    <sheet name="Rekapitulace stavby" sheetId="1" r:id="rId1"/>
    <sheet name="SO.01 - Hlavní stavební o..." sheetId="2" r:id="rId2"/>
    <sheet name="02 - VRN" sheetId="3" r:id="rId3"/>
    <sheet name="Pokyny pro vyplnění" sheetId="4" r:id="rId4"/>
  </sheets>
  <definedNames>
    <definedName name="_xlnm.Print_Area" localSheetId="0">'Rekapitulace stavby'!$D$4:$AO$36,'Rekapitulace stavby'!$C$42:$AQ$57</definedName>
    <definedName name="_xlnm.Print_Titles" localSheetId="0">'Rekapitulace stavby'!$52:$52</definedName>
    <definedName name="_xlnm._FilterDatabase" localSheetId="1" hidden="1">'SO.01 - Hlavní stavební o...'!$C$92:$K$486</definedName>
    <definedName name="_xlnm.Print_Area" localSheetId="1">'SO.01 - Hlavní stavební o...'!$C$4:$J$39,'SO.01 - Hlavní stavební o...'!$C$45:$J$74,'SO.01 - Hlavní stavební o...'!$C$80:$K$486</definedName>
    <definedName name="_xlnm.Print_Titles" localSheetId="1">'SO.01 - Hlavní stavební o...'!$92:$92</definedName>
    <definedName name="_xlnm._FilterDatabase" localSheetId="2" hidden="1">'02 - VRN'!$C$84:$K$119</definedName>
    <definedName name="_xlnm.Print_Area" localSheetId="2">'02 - VRN'!$C$4:$J$39,'02 - VRN'!$C$45:$J$66,'02 - VRN'!$C$72:$K$119</definedName>
    <definedName name="_xlnm.Print_Titles" localSheetId="2">'02 - VRN'!$84:$84</definedName>
    <definedName name="_xlnm.Print_Area" localSheetId="3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3" l="1" r="J37"/>
  <c r="J36"/>
  <c i="1" r="AY56"/>
  <c i="3" r="J35"/>
  <c i="1" r="AX56"/>
  <c i="3" r="BI115"/>
  <c r="BH115"/>
  <c r="BG115"/>
  <c r="BF115"/>
  <c r="T115"/>
  <c r="T114"/>
  <c r="R115"/>
  <c r="R114"/>
  <c r="P115"/>
  <c r="P114"/>
  <c r="BI109"/>
  <c r="BH109"/>
  <c r="BG109"/>
  <c r="BF109"/>
  <c r="T109"/>
  <c r="T108"/>
  <c r="R109"/>
  <c r="R108"/>
  <c r="P109"/>
  <c r="P108"/>
  <c r="BI104"/>
  <c r="BH104"/>
  <c r="BG104"/>
  <c r="BF104"/>
  <c r="T104"/>
  <c r="T103"/>
  <c r="R104"/>
  <c r="R103"/>
  <c r="P104"/>
  <c r="P103"/>
  <c r="BI98"/>
  <c r="BH98"/>
  <c r="BG98"/>
  <c r="BF98"/>
  <c r="T98"/>
  <c r="R98"/>
  <c r="P98"/>
  <c r="BI94"/>
  <c r="BH94"/>
  <c r="BG94"/>
  <c r="BF94"/>
  <c r="T94"/>
  <c r="R94"/>
  <c r="P94"/>
  <c r="BI88"/>
  <c r="BH88"/>
  <c r="BG88"/>
  <c r="BF88"/>
  <c r="T88"/>
  <c r="T87"/>
  <c r="R88"/>
  <c r="R87"/>
  <c r="P88"/>
  <c r="P87"/>
  <c r="F79"/>
  <c r="E77"/>
  <c r="F52"/>
  <c r="E50"/>
  <c r="J24"/>
  <c r="E24"/>
  <c r="J82"/>
  <c r="J23"/>
  <c r="J21"/>
  <c r="E21"/>
  <c r="J54"/>
  <c r="J20"/>
  <c r="J18"/>
  <c r="E18"/>
  <c r="F55"/>
  <c r="J17"/>
  <c r="J15"/>
  <c r="E15"/>
  <c r="F81"/>
  <c r="J14"/>
  <c r="J12"/>
  <c r="J52"/>
  <c r="E7"/>
  <c r="E48"/>
  <c i="2" r="J37"/>
  <c r="J36"/>
  <c i="1" r="AY55"/>
  <c i="2" r="J35"/>
  <c i="1" r="AX55"/>
  <c i="2" r="BI483"/>
  <c r="BH483"/>
  <c r="BG483"/>
  <c r="BF483"/>
  <c r="T483"/>
  <c r="R483"/>
  <c r="P483"/>
  <c r="BI479"/>
  <c r="BH479"/>
  <c r="BG479"/>
  <c r="BF479"/>
  <c r="T479"/>
  <c r="R479"/>
  <c r="P479"/>
  <c r="BI475"/>
  <c r="BH475"/>
  <c r="BG475"/>
  <c r="BF475"/>
  <c r="T475"/>
  <c r="R475"/>
  <c r="P475"/>
  <c r="BI471"/>
  <c r="BH471"/>
  <c r="BG471"/>
  <c r="BF471"/>
  <c r="T471"/>
  <c r="R471"/>
  <c r="P471"/>
  <c r="BI467"/>
  <c r="BH467"/>
  <c r="BG467"/>
  <c r="BF467"/>
  <c r="T467"/>
  <c r="R467"/>
  <c r="P467"/>
  <c r="BI463"/>
  <c r="BH463"/>
  <c r="BG463"/>
  <c r="BF463"/>
  <c r="T463"/>
  <c r="R463"/>
  <c r="P463"/>
  <c r="BI459"/>
  <c r="BH459"/>
  <c r="BG459"/>
  <c r="BF459"/>
  <c r="T459"/>
  <c r="R459"/>
  <c r="P459"/>
  <c r="BI455"/>
  <c r="BH455"/>
  <c r="BG455"/>
  <c r="BF455"/>
  <c r="T455"/>
  <c r="R455"/>
  <c r="P455"/>
  <c r="BI451"/>
  <c r="BH451"/>
  <c r="BG451"/>
  <c r="BF451"/>
  <c r="T451"/>
  <c r="R451"/>
  <c r="P451"/>
  <c r="BI446"/>
  <c r="BH446"/>
  <c r="BG446"/>
  <c r="BF446"/>
  <c r="T446"/>
  <c r="R446"/>
  <c r="P446"/>
  <c r="BI441"/>
  <c r="BH441"/>
  <c r="BG441"/>
  <c r="BF441"/>
  <c r="T441"/>
  <c r="R441"/>
  <c r="P441"/>
  <c r="BI437"/>
  <c r="BH437"/>
  <c r="BG437"/>
  <c r="BF437"/>
  <c r="T437"/>
  <c r="R437"/>
  <c r="P437"/>
  <c r="BI432"/>
  <c r="BH432"/>
  <c r="BG432"/>
  <c r="BF432"/>
  <c r="T432"/>
  <c r="R432"/>
  <c r="P432"/>
  <c r="BI427"/>
  <c r="BH427"/>
  <c r="BG427"/>
  <c r="BF427"/>
  <c r="T427"/>
  <c r="R427"/>
  <c r="P427"/>
  <c r="BI423"/>
  <c r="BH423"/>
  <c r="BG423"/>
  <c r="BF423"/>
  <c r="T423"/>
  <c r="R423"/>
  <c r="P423"/>
  <c r="BI418"/>
  <c r="BH418"/>
  <c r="BG418"/>
  <c r="BF418"/>
  <c r="T418"/>
  <c r="R418"/>
  <c r="P418"/>
  <c r="BI414"/>
  <c r="BH414"/>
  <c r="BG414"/>
  <c r="BF414"/>
  <c r="T414"/>
  <c r="R414"/>
  <c r="P414"/>
  <c r="BI409"/>
  <c r="BH409"/>
  <c r="BG409"/>
  <c r="BF409"/>
  <c r="T409"/>
  <c r="R409"/>
  <c r="P409"/>
  <c r="BI404"/>
  <c r="BH404"/>
  <c r="BG404"/>
  <c r="BF404"/>
  <c r="T404"/>
  <c r="R404"/>
  <c r="P404"/>
  <c r="BI400"/>
  <c r="BH400"/>
  <c r="BG400"/>
  <c r="BF400"/>
  <c r="T400"/>
  <c r="R400"/>
  <c r="P400"/>
  <c r="BI395"/>
  <c r="BH395"/>
  <c r="BG395"/>
  <c r="BF395"/>
  <c r="T395"/>
  <c r="R395"/>
  <c r="P395"/>
  <c r="BI391"/>
  <c r="BH391"/>
  <c r="BG391"/>
  <c r="BF391"/>
  <c r="T391"/>
  <c r="R391"/>
  <c r="P391"/>
  <c r="BI388"/>
  <c r="BH388"/>
  <c r="BG388"/>
  <c r="BF388"/>
  <c r="T388"/>
  <c r="R388"/>
  <c r="P388"/>
  <c r="BI384"/>
  <c r="BH384"/>
  <c r="BG384"/>
  <c r="BF384"/>
  <c r="T384"/>
  <c r="R384"/>
  <c r="P384"/>
  <c r="BI380"/>
  <c r="BH380"/>
  <c r="BG380"/>
  <c r="BF380"/>
  <c r="T380"/>
  <c r="R380"/>
  <c r="P380"/>
  <c r="BI375"/>
  <c r="BH375"/>
  <c r="BG375"/>
  <c r="BF375"/>
  <c r="T375"/>
  <c r="R375"/>
  <c r="P375"/>
  <c r="BI370"/>
  <c r="BH370"/>
  <c r="BG370"/>
  <c r="BF370"/>
  <c r="T370"/>
  <c r="T369"/>
  <c r="R370"/>
  <c r="R369"/>
  <c r="P370"/>
  <c r="P369"/>
  <c r="BI366"/>
  <c r="BH366"/>
  <c r="BG366"/>
  <c r="BF366"/>
  <c r="T366"/>
  <c r="R366"/>
  <c r="P366"/>
  <c r="BI363"/>
  <c r="BH363"/>
  <c r="BG363"/>
  <c r="BF363"/>
  <c r="T363"/>
  <c r="R363"/>
  <c r="P363"/>
  <c r="BI360"/>
  <c r="BH360"/>
  <c r="BG360"/>
  <c r="BF360"/>
  <c r="T360"/>
  <c r="R360"/>
  <c r="P360"/>
  <c r="BI355"/>
  <c r="BH355"/>
  <c r="BG355"/>
  <c r="BF355"/>
  <c r="T355"/>
  <c r="R355"/>
  <c r="P355"/>
  <c r="BI350"/>
  <c r="BH350"/>
  <c r="BG350"/>
  <c r="BF350"/>
  <c r="T350"/>
  <c r="R350"/>
  <c r="P350"/>
  <c r="BI346"/>
  <c r="BH346"/>
  <c r="BG346"/>
  <c r="BF346"/>
  <c r="T346"/>
  <c r="R346"/>
  <c r="P346"/>
  <c r="BI341"/>
  <c r="BH341"/>
  <c r="BG341"/>
  <c r="BF341"/>
  <c r="T341"/>
  <c r="R341"/>
  <c r="P341"/>
  <c r="BI339"/>
  <c r="BH339"/>
  <c r="BG339"/>
  <c r="BF339"/>
  <c r="T339"/>
  <c r="R339"/>
  <c r="P339"/>
  <c r="BI334"/>
  <c r="BH334"/>
  <c r="BG334"/>
  <c r="BF334"/>
  <c r="T334"/>
  <c r="R334"/>
  <c r="P334"/>
  <c r="BI327"/>
  <c r="BH327"/>
  <c r="BG327"/>
  <c r="BF327"/>
  <c r="T327"/>
  <c r="R327"/>
  <c r="P327"/>
  <c r="BI321"/>
  <c r="BH321"/>
  <c r="BG321"/>
  <c r="BF321"/>
  <c r="T321"/>
  <c r="R321"/>
  <c r="P321"/>
  <c r="BI316"/>
  <c r="BH316"/>
  <c r="BG316"/>
  <c r="BF316"/>
  <c r="T316"/>
  <c r="R316"/>
  <c r="P316"/>
  <c r="BI311"/>
  <c r="BH311"/>
  <c r="BG311"/>
  <c r="BF311"/>
  <c r="T311"/>
  <c r="R311"/>
  <c r="P311"/>
  <c r="BI306"/>
  <c r="BH306"/>
  <c r="BG306"/>
  <c r="BF306"/>
  <c r="T306"/>
  <c r="R306"/>
  <c r="P306"/>
  <c r="BI301"/>
  <c r="BH301"/>
  <c r="BG301"/>
  <c r="BF301"/>
  <c r="T301"/>
  <c r="R301"/>
  <c r="P301"/>
  <c r="BI296"/>
  <c r="BH296"/>
  <c r="BG296"/>
  <c r="BF296"/>
  <c r="T296"/>
  <c r="R296"/>
  <c r="P296"/>
  <c r="BI291"/>
  <c r="BH291"/>
  <c r="BG291"/>
  <c r="BF291"/>
  <c r="T291"/>
  <c r="R291"/>
  <c r="P291"/>
  <c r="BI287"/>
  <c r="BH287"/>
  <c r="BG287"/>
  <c r="BF287"/>
  <c r="T287"/>
  <c r="R287"/>
  <c r="P287"/>
  <c r="BI282"/>
  <c r="BH282"/>
  <c r="BG282"/>
  <c r="BF282"/>
  <c r="T282"/>
  <c r="R282"/>
  <c r="P282"/>
  <c r="BI277"/>
  <c r="BH277"/>
  <c r="BG277"/>
  <c r="BF277"/>
  <c r="T277"/>
  <c r="R277"/>
  <c r="P277"/>
  <c r="BI274"/>
  <c r="BH274"/>
  <c r="BG274"/>
  <c r="BF274"/>
  <c r="T274"/>
  <c r="R274"/>
  <c r="P274"/>
  <c r="BI270"/>
  <c r="BH270"/>
  <c r="BG270"/>
  <c r="BF270"/>
  <c r="T270"/>
  <c r="R270"/>
  <c r="P270"/>
  <c r="BI266"/>
  <c r="BH266"/>
  <c r="BG266"/>
  <c r="BF266"/>
  <c r="T266"/>
  <c r="R266"/>
  <c r="P266"/>
  <c r="BI263"/>
  <c r="BH263"/>
  <c r="BG263"/>
  <c r="BF263"/>
  <c r="T263"/>
  <c r="R263"/>
  <c r="P263"/>
  <c r="BI260"/>
  <c r="BH260"/>
  <c r="BG260"/>
  <c r="BF260"/>
  <c r="T260"/>
  <c r="R260"/>
  <c r="P260"/>
  <c r="BI257"/>
  <c r="BH257"/>
  <c r="BG257"/>
  <c r="BF257"/>
  <c r="T257"/>
  <c r="R257"/>
  <c r="P257"/>
  <c r="BI254"/>
  <c r="BH254"/>
  <c r="BG254"/>
  <c r="BF254"/>
  <c r="T254"/>
  <c r="R254"/>
  <c r="P254"/>
  <c r="BI251"/>
  <c r="BH251"/>
  <c r="BG251"/>
  <c r="BF251"/>
  <c r="T251"/>
  <c r="R251"/>
  <c r="P251"/>
  <c r="BI246"/>
  <c r="BH246"/>
  <c r="BG246"/>
  <c r="BF246"/>
  <c r="T246"/>
  <c r="R246"/>
  <c r="P246"/>
  <c r="BI243"/>
  <c r="BH243"/>
  <c r="BG243"/>
  <c r="BF243"/>
  <c r="T243"/>
  <c r="R243"/>
  <c r="P243"/>
  <c r="BI240"/>
  <c r="BH240"/>
  <c r="BG240"/>
  <c r="BF240"/>
  <c r="T240"/>
  <c r="R240"/>
  <c r="P240"/>
  <c r="BI237"/>
  <c r="BH237"/>
  <c r="BG237"/>
  <c r="BF237"/>
  <c r="T237"/>
  <c r="R237"/>
  <c r="P237"/>
  <c r="BI234"/>
  <c r="BH234"/>
  <c r="BG234"/>
  <c r="BF234"/>
  <c r="T234"/>
  <c r="R234"/>
  <c r="P234"/>
  <c r="BI230"/>
  <c r="BH230"/>
  <c r="BG230"/>
  <c r="BF230"/>
  <c r="T230"/>
  <c r="R230"/>
  <c r="P230"/>
  <c r="BI227"/>
  <c r="BH227"/>
  <c r="BG227"/>
  <c r="BF227"/>
  <c r="T227"/>
  <c r="R227"/>
  <c r="P227"/>
  <c r="BI224"/>
  <c r="BH224"/>
  <c r="BG224"/>
  <c r="BF224"/>
  <c r="T224"/>
  <c r="R224"/>
  <c r="P224"/>
  <c r="BI221"/>
  <c r="BH221"/>
  <c r="BG221"/>
  <c r="BF221"/>
  <c r="T221"/>
  <c r="R221"/>
  <c r="P221"/>
  <c r="BI199"/>
  <c r="BH199"/>
  <c r="BG199"/>
  <c r="BF199"/>
  <c r="T199"/>
  <c r="R199"/>
  <c r="P199"/>
  <c r="BI193"/>
  <c r="BH193"/>
  <c r="BG193"/>
  <c r="BF193"/>
  <c r="T193"/>
  <c r="R193"/>
  <c r="P193"/>
  <c r="BI188"/>
  <c r="BH188"/>
  <c r="BG188"/>
  <c r="BF188"/>
  <c r="T188"/>
  <c r="R188"/>
  <c r="P188"/>
  <c r="BI183"/>
  <c r="BH183"/>
  <c r="BG183"/>
  <c r="BF183"/>
  <c r="T183"/>
  <c r="R183"/>
  <c r="P183"/>
  <c r="BI178"/>
  <c r="BH178"/>
  <c r="BG178"/>
  <c r="BF178"/>
  <c r="T178"/>
  <c r="R178"/>
  <c r="P178"/>
  <c r="BI173"/>
  <c r="BH173"/>
  <c r="BG173"/>
  <c r="BF173"/>
  <c r="T173"/>
  <c r="R173"/>
  <c r="P173"/>
  <c r="BI168"/>
  <c r="BH168"/>
  <c r="BG168"/>
  <c r="BF168"/>
  <c r="T168"/>
  <c r="R168"/>
  <c r="P168"/>
  <c r="BI163"/>
  <c r="BH163"/>
  <c r="BG163"/>
  <c r="BF163"/>
  <c r="T163"/>
  <c r="R163"/>
  <c r="P163"/>
  <c r="BI158"/>
  <c r="BH158"/>
  <c r="BG158"/>
  <c r="BF158"/>
  <c r="T158"/>
  <c r="R158"/>
  <c r="P158"/>
  <c r="BI151"/>
  <c r="BH151"/>
  <c r="BG151"/>
  <c r="BF151"/>
  <c r="T151"/>
  <c r="R151"/>
  <c r="P151"/>
  <c r="BI145"/>
  <c r="BH145"/>
  <c r="BG145"/>
  <c r="BF145"/>
  <c r="T145"/>
  <c r="R145"/>
  <c r="P145"/>
  <c r="BI135"/>
  <c r="BH135"/>
  <c r="BG135"/>
  <c r="BF135"/>
  <c r="T135"/>
  <c r="R135"/>
  <c r="P135"/>
  <c r="BI128"/>
  <c r="BH128"/>
  <c r="BG128"/>
  <c r="BF128"/>
  <c r="T128"/>
  <c r="R128"/>
  <c r="P128"/>
  <c r="BI123"/>
  <c r="BH123"/>
  <c r="BG123"/>
  <c r="BF123"/>
  <c r="T123"/>
  <c r="R123"/>
  <c r="P123"/>
  <c r="BI118"/>
  <c r="BH118"/>
  <c r="BG118"/>
  <c r="BF118"/>
  <c r="T118"/>
  <c r="R118"/>
  <c r="P118"/>
  <c r="BI113"/>
  <c r="BH113"/>
  <c r="BG113"/>
  <c r="BF113"/>
  <c r="T113"/>
  <c r="R113"/>
  <c r="P113"/>
  <c r="BI106"/>
  <c r="BH106"/>
  <c r="BG106"/>
  <c r="BF106"/>
  <c r="T106"/>
  <c r="R106"/>
  <c r="P106"/>
  <c r="BI101"/>
  <c r="BH101"/>
  <c r="BG101"/>
  <c r="BF101"/>
  <c r="T101"/>
  <c r="R101"/>
  <c r="P101"/>
  <c r="BI96"/>
  <c r="BH96"/>
  <c r="BG96"/>
  <c r="BF96"/>
  <c r="T96"/>
  <c r="R96"/>
  <c r="P96"/>
  <c r="F87"/>
  <c r="E85"/>
  <c r="F52"/>
  <c r="E50"/>
  <c r="J24"/>
  <c r="E24"/>
  <c r="J55"/>
  <c r="J23"/>
  <c r="J21"/>
  <c r="E21"/>
  <c r="J89"/>
  <c r="J20"/>
  <c r="J18"/>
  <c r="E18"/>
  <c r="F90"/>
  <c r="J17"/>
  <c r="J15"/>
  <c r="E15"/>
  <c r="F89"/>
  <c r="J14"/>
  <c r="J12"/>
  <c r="J52"/>
  <c r="E7"/>
  <c r="E48"/>
  <c i="1" r="L50"/>
  <c r="AM50"/>
  <c r="AM49"/>
  <c r="L49"/>
  <c r="AM47"/>
  <c r="L47"/>
  <c r="L45"/>
  <c r="L44"/>
  <c i="2" r="J311"/>
  <c r="J101"/>
  <c r="BK355"/>
  <c r="J106"/>
  <c r="BK240"/>
  <c r="BK441"/>
  <c r="BK251"/>
  <c i="3" r="BK98"/>
  <c i="2" r="BK327"/>
  <c r="J467"/>
  <c r="BK277"/>
  <c r="J327"/>
  <c r="J135"/>
  <c r="BK301"/>
  <c i="3" r="J109"/>
  <c i="2" r="J221"/>
  <c i="3" r="BK104"/>
  <c i="2" r="J128"/>
  <c r="BK459"/>
  <c r="BK260"/>
  <c r="J400"/>
  <c r="BK455"/>
  <c r="J366"/>
  <c r="J296"/>
  <c r="BK227"/>
  <c r="BK370"/>
  <c r="J237"/>
  <c r="J360"/>
  <c r="BK188"/>
  <c r="J395"/>
  <c r="J151"/>
  <c r="J291"/>
  <c r="J391"/>
  <c r="J339"/>
  <c r="J446"/>
  <c r="BK282"/>
  <c r="BK316"/>
  <c r="BK321"/>
  <c r="BK388"/>
  <c r="BK391"/>
  <c r="J158"/>
  <c r="J437"/>
  <c r="J418"/>
  <c r="BK409"/>
  <c r="BK479"/>
  <c r="J274"/>
  <c r="BK346"/>
  <c r="J118"/>
  <c r="J404"/>
  <c r="J388"/>
  <c r="J230"/>
  <c r="J414"/>
  <c r="BK341"/>
  <c r="BK287"/>
  <c r="BK199"/>
  <c i="3" r="BK115"/>
  <c i="2" r="J145"/>
  <c r="J409"/>
  <c i="1" r="AS54"/>
  <c i="2" r="BK263"/>
  <c r="J246"/>
  <c i="3" r="J104"/>
  <c i="2" r="J384"/>
  <c r="BK475"/>
  <c r="J113"/>
  <c r="J168"/>
  <c r="J301"/>
  <c r="J123"/>
  <c r="BK418"/>
  <c r="BK243"/>
  <c r="J350"/>
  <c r="J427"/>
  <c r="BK446"/>
  <c r="BK463"/>
  <c r="J188"/>
  <c r="BK230"/>
  <c i="3" r="J88"/>
  <c i="2" r="J375"/>
  <c r="J441"/>
  <c r="J282"/>
  <c r="BK404"/>
  <c r="BK274"/>
  <c r="J199"/>
  <c r="J240"/>
  <c r="BK400"/>
  <c i="3" r="J94"/>
  <c i="2" r="J254"/>
  <c r="BK451"/>
  <c r="BK246"/>
  <c r="BK375"/>
  <c r="J321"/>
  <c i="3" r="BK94"/>
  <c i="2" r="J341"/>
  <c r="BK101"/>
  <c r="BK123"/>
  <c r="J263"/>
  <c r="BK128"/>
  <c r="BK483"/>
  <c r="BK311"/>
  <c r="J227"/>
  <c r="BK106"/>
  <c r="BK306"/>
  <c r="BK350"/>
  <c r="BK395"/>
  <c r="BK339"/>
  <c r="J483"/>
  <c r="J224"/>
  <c r="BK168"/>
  <c r="BK193"/>
  <c r="J432"/>
  <c r="BK366"/>
  <c r="BK135"/>
  <c r="BK237"/>
  <c r="BK471"/>
  <c r="BK266"/>
  <c r="BK96"/>
  <c r="J475"/>
  <c r="BK118"/>
  <c r="BK432"/>
  <c r="BK270"/>
  <c r="BK145"/>
  <c i="3" r="J98"/>
  <c i="2" r="J266"/>
  <c r="J459"/>
  <c r="BK414"/>
  <c r="BK423"/>
  <c i="3" r="J115"/>
  <c i="2" r="J173"/>
  <c i="3" r="BK88"/>
  <c i="2" r="BK427"/>
  <c r="J243"/>
  <c r="J355"/>
  <c r="J183"/>
  <c r="J178"/>
  <c r="J479"/>
  <c r="J277"/>
  <c r="BK234"/>
  <c r="BK158"/>
  <c i="3" r="BK109"/>
  <c i="2" r="J370"/>
  <c r="J270"/>
  <c r="J163"/>
  <c r="J316"/>
  <c r="BK384"/>
  <c r="J471"/>
  <c r="J346"/>
  <c r="BK254"/>
  <c r="BK437"/>
  <c r="J306"/>
  <c r="J380"/>
  <c r="BK296"/>
  <c r="J451"/>
  <c r="BK257"/>
  <c r="BK334"/>
  <c r="J251"/>
  <c r="J257"/>
  <c r="J234"/>
  <c r="J423"/>
  <c r="J260"/>
  <c r="BK224"/>
  <c r="BK363"/>
  <c r="BK291"/>
  <c r="BK380"/>
  <c r="J463"/>
  <c r="BK183"/>
  <c r="BK360"/>
  <c r="J287"/>
  <c r="J193"/>
  <c r="BK151"/>
  <c r="J96"/>
  <c r="J455"/>
  <c r="BK113"/>
  <c r="BK467"/>
  <c r="BK178"/>
  <c r="BK221"/>
  <c r="J363"/>
  <c r="BK173"/>
  <c r="J334"/>
  <c r="BK163"/>
  <c i="3" l="1" r="P93"/>
  <c r="P86"/>
  <c r="P85"/>
  <c i="1" r="AU56"/>
  <c i="3" r="R93"/>
  <c r="R86"/>
  <c r="R85"/>
  <c r="T93"/>
  <c r="T86"/>
  <c r="T85"/>
  <c i="2" r="P150"/>
  <c r="BK326"/>
  <c r="J326"/>
  <c r="J66"/>
  <c r="T426"/>
  <c r="BK95"/>
  <c r="BK290"/>
  <c r="J290"/>
  <c r="J65"/>
  <c r="P374"/>
  <c r="R426"/>
  <c r="T198"/>
  <c r="T281"/>
  <c r="P359"/>
  <c r="BK198"/>
  <c r="J198"/>
  <c r="J63"/>
  <c r="R326"/>
  <c r="R374"/>
  <c r="R454"/>
  <c r="BK150"/>
  <c r="J150"/>
  <c r="J62"/>
  <c r="R290"/>
  <c r="BK426"/>
  <c r="J426"/>
  <c r="J72"/>
  <c r="R150"/>
  <c r="T326"/>
  <c r="BK394"/>
  <c r="J394"/>
  <c r="J71"/>
  <c r="R394"/>
  <c r="P198"/>
  <c r="R281"/>
  <c r="T359"/>
  <c r="P454"/>
  <c r="P95"/>
  <c r="BK281"/>
  <c r="J281"/>
  <c r="J64"/>
  <c r="R359"/>
  <c r="BK454"/>
  <c r="J454"/>
  <c r="J73"/>
  <c r="T95"/>
  <c r="P290"/>
  <c r="BK374"/>
  <c r="P394"/>
  <c r="T150"/>
  <c r="P326"/>
  <c r="T394"/>
  <c r="R198"/>
  <c r="P281"/>
  <c r="BK359"/>
  <c r="J359"/>
  <c r="J67"/>
  <c r="T374"/>
  <c r="T454"/>
  <c r="R95"/>
  <c r="R94"/>
  <c r="T290"/>
  <c r="P426"/>
  <c i="3" r="BK93"/>
  <c r="J93"/>
  <c r="J62"/>
  <c i="2" r="BE243"/>
  <c r="J87"/>
  <c r="BE199"/>
  <c r="BE257"/>
  <c r="BE270"/>
  <c r="BE391"/>
  <c r="BE437"/>
  <c r="BE459"/>
  <c r="BE151"/>
  <c r="BE183"/>
  <c r="BE301"/>
  <c r="BE311"/>
  <c r="J54"/>
  <c r="BE101"/>
  <c r="BE291"/>
  <c r="BE350"/>
  <c i="3" r="BK103"/>
  <c r="J103"/>
  <c r="J63"/>
  <c i="2" r="BE106"/>
  <c r="BE123"/>
  <c r="BE158"/>
  <c r="BE246"/>
  <c r="BE366"/>
  <c r="BE375"/>
  <c r="BE384"/>
  <c r="BE418"/>
  <c i="3" r="J55"/>
  <c i="2" r="BE427"/>
  <c r="E83"/>
  <c r="J90"/>
  <c r="BE168"/>
  <c r="BE277"/>
  <c r="BE316"/>
  <c r="BE370"/>
  <c r="BE404"/>
  <c r="BE446"/>
  <c r="BE455"/>
  <c r="BE475"/>
  <c i="3" r="E75"/>
  <c r="BE109"/>
  <c r="BE115"/>
  <c i="2" r="BE135"/>
  <c r="BE227"/>
  <c r="BE346"/>
  <c r="BE355"/>
  <c r="BE414"/>
  <c r="BE441"/>
  <c i="3" r="J79"/>
  <c r="BE98"/>
  <c i="2" r="BE96"/>
  <c r="BE254"/>
  <c r="BE287"/>
  <c r="BE296"/>
  <c r="BE363"/>
  <c r="BE400"/>
  <c r="BE409"/>
  <c i="3" r="BE104"/>
  <c i="2" r="F55"/>
  <c r="BE163"/>
  <c r="BE230"/>
  <c r="BE282"/>
  <c r="BE306"/>
  <c r="BE432"/>
  <c r="BE467"/>
  <c r="BE479"/>
  <c i="3" r="F54"/>
  <c r="J81"/>
  <c i="2" r="BE193"/>
  <c r="BE341"/>
  <c r="BE380"/>
  <c r="BE395"/>
  <c i="3" r="BK108"/>
  <c r="J108"/>
  <c r="J64"/>
  <c i="2" r="BE113"/>
  <c r="BE237"/>
  <c r="BE263"/>
  <c r="BE321"/>
  <c r="BE423"/>
  <c i="3" r="F82"/>
  <c i="2" r="F54"/>
  <c r="BE173"/>
  <c r="BE221"/>
  <c r="BE234"/>
  <c r="BE266"/>
  <c r="BE334"/>
  <c i="3" r="BK114"/>
  <c r="J114"/>
  <c r="J65"/>
  <c i="2" r="BE118"/>
  <c r="BE145"/>
  <c r="BE178"/>
  <c r="BE224"/>
  <c r="BE240"/>
  <c r="BE251"/>
  <c r="BE260"/>
  <c r="BE274"/>
  <c r="BE360"/>
  <c r="BE128"/>
  <c r="BE188"/>
  <c r="BE388"/>
  <c i="3" r="BE88"/>
  <c r="BE94"/>
  <c r="BK87"/>
  <c r="J87"/>
  <c r="J61"/>
  <c i="2" r="BE327"/>
  <c r="BE339"/>
  <c r="BE451"/>
  <c r="BE463"/>
  <c r="BE471"/>
  <c r="BE483"/>
  <c r="BK369"/>
  <c r="J369"/>
  <c r="J68"/>
  <c r="F35"/>
  <c i="1" r="BB55"/>
  <c i="3" r="F37"/>
  <c i="1" r="BD56"/>
  <c i="2" r="F34"/>
  <c i="1" r="BA55"/>
  <c i="2" r="F37"/>
  <c i="1" r="BD55"/>
  <c i="2" r="J34"/>
  <c i="1" r="AW55"/>
  <c i="3" r="F36"/>
  <c i="1" r="BC56"/>
  <c i="3" r="J34"/>
  <c i="1" r="AW56"/>
  <c i="3" r="F34"/>
  <c i="1" r="BA56"/>
  <c i="2" r="F36"/>
  <c i="1" r="BC55"/>
  <c i="3" r="F35"/>
  <c i="1" r="BB56"/>
  <c i="2" l="1" r="T373"/>
  <c r="T94"/>
  <c r="T93"/>
  <c r="BK373"/>
  <c r="J373"/>
  <c r="J69"/>
  <c r="R373"/>
  <c r="P94"/>
  <c r="R93"/>
  <c r="BK94"/>
  <c r="J94"/>
  <c r="J60"/>
  <c r="P373"/>
  <c r="J95"/>
  <c r="J61"/>
  <c r="J374"/>
  <c r="J70"/>
  <c i="3" r="BK86"/>
  <c r="J86"/>
  <c r="J60"/>
  <c i="1" r="BA54"/>
  <c r="W30"/>
  <c i="3" r="J33"/>
  <c i="1" r="AV56"/>
  <c r="AT56"/>
  <c r="BD54"/>
  <c r="W33"/>
  <c i="2" r="J33"/>
  <c i="1" r="AV55"/>
  <c r="AT55"/>
  <c i="2" r="F33"/>
  <c i="1" r="AZ55"/>
  <c r="BB54"/>
  <c r="AX54"/>
  <c i="3" r="F33"/>
  <c i="1" r="AZ56"/>
  <c r="BC54"/>
  <c r="AY54"/>
  <c i="2" l="1" r="P93"/>
  <c i="1" r="AU55"/>
  <c i="2" r="BK93"/>
  <c r="J93"/>
  <c i="3" r="BK85"/>
  <c r="J85"/>
  <c r="J59"/>
  <c i="1" r="AZ54"/>
  <c r="W29"/>
  <c r="AU54"/>
  <c r="W31"/>
  <c i="2" r="J30"/>
  <c i="1" r="AG55"/>
  <c r="AN55"/>
  <c r="W32"/>
  <c r="AW54"/>
  <c r="AK30"/>
  <c i="2" l="1" r="J39"/>
  <c r="J59"/>
  <c i="1" r="AV54"/>
  <c r="AK29"/>
  <c i="3" r="J30"/>
  <c i="1" r="AG56"/>
  <c r="AN56"/>
  <c i="3" l="1" r="J39"/>
  <c i="1" r="AG54"/>
  <c r="AK26"/>
  <c r="AK35"/>
  <c r="AT54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<sst xmlns="http://schemas.openxmlformats.org/spreadsheetml/2006/main">
  <si>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</si>
  <si>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</si>
  <si>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</si>
  <si>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</si>
  <si>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</si>
  <si>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{2d039109-9bc5-4c68-ab91-7321f91f8a39}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</si>
  <si>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</si>
  <si>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</si>
  <si>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</si>
  <si>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</si>
  <si>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</si>
  <si>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</si>
  <si>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</si>
  <si>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</si>
  <si>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123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</si>
  <si>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</si>
  <si>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</si>
  <si>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Oprava přístřešku ZOO Lešná</t>
  </si>
  <si>
    <t>KSO:</t>
  </si>
  <si>
    <t/>
  </si>
  <si>
    <t>CC-CZ:</t>
  </si>
  <si>
    <t>Místo:</t>
  </si>
  <si>
    <t xml:space="preserve"> </t>
  </si>
  <si>
    <t>Datum:</t>
  </si>
  <si>
    <t>22. 9. 2026</t>
  </si>
  <si>
    <t>Zadavatel:</t>
  </si>
  <si>
    <t>IČ:</t>
  </si>
  <si>
    <t>DIČ:</t>
  </si>
  <si>
    <t>Účastník:</t>
  </si>
  <si>
    <t>Vyplň údaj</t>
  </si>
  <si>
    <t>Projektant: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</si>
  <si>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</si>
  <si>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</si>
  <si>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</si>
  <si>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</si>
  <si>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</si>
  <si>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</si>
  <si>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</si>
  <si>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</si>
  <si>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</si>
  <si>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</si>
  <si>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</si>
  <si>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</si>
  <si>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</si>
  <si>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</si>
  <si>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</si>
  <si>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</si>
  <si>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</si>
  <si>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</si>
  <si>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</si>
  <si>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</si>
  <si>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</si>
  <si>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</si>
  <si>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</si>
  <si>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</si>
  <si>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</si>
  <si>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</si>
  <si>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</si>
  <si>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</si>
  <si>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</si>
  <si>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</si>
  <si>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</si>
  <si>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</si>
  <si>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</si>
  <si>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</si>
  <si>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</si>
  <si>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</si>
  <si>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</si>
  <si>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</si>
  <si>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</si>
  <si>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</si>
  <si>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</si>
  <si>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</si>
  <si>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</si>
  <si>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SO.01</t>
  </si>
  <si>
    <t>Hlavní stavební objekt</t>
  </si>
  <si>
    <t>STA</t>
  </si>
  <si>
    <t>1</t>
  </si>
  <si>
    <t>{57fac601-fbbc-403d-b046-6b187912745f}</t>
  </si>
  <si>
    <t>2</t>
  </si>
  <si>
    <t>02</t>
  </si>
  <si>
    <t>VRN</t>
  </si>
  <si>
    <t>{5ce65630-4559-44fb-a442-041bf86c0332}</t>
  </si>
  <si>
    <t>KRYCÍ LIST SOUPISU PRACÍ</t>
  </si>
  <si>
    <t>Objekt:</t>
  </si>
  <si>
    <t>SO.01 - Hlavní stavební objekt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</si>
  <si>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</si>
  <si>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</si>
  <si>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</si>
  <si>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</si>
  <si>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</si>
  <si>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</si>
  <si>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</si>
  <si>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</si>
  <si>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</si>
  <si>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6 - Úpravy povrchů, podlahy a osazování výplní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</si>
  <si>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</si>
  <si>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</si>
  <si>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</si>
  <si>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PSV - Práce a dodávky PSV</t>
  </si>
  <si>
    <t xml:space="preserve">    741 - Elektroinstalace - silnoproud</t>
  </si>
  <si>
    <t xml:space="preserve">    764 - Konstrukce klempířské</t>
  </si>
  <si>
    <t xml:space="preserve">    767 - Konstrukce zámečnické</t>
  </si>
  <si>
    <t xml:space="preserve">    789 - Povrchové úpravy ocelových konstrukcí a technologických zařízení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</si>
  <si>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</si>
  <si>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</si>
  <si>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</si>
  <si>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</si>
  <si>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</si>
  <si>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</si>
  <si>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</si>
  <si>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</si>
  <si>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</si>
  <si>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</si>
  <si>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</si>
  <si>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</si>
  <si>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</si>
  <si>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</si>
  <si>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</si>
  <si>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</si>
  <si>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</si>
  <si>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</si>
  <si>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113151111</t>
  </si>
  <si>
    <t>Rozebrání zpevněných ploch ze silničních dílců</t>
  </si>
  <si>
    <t>m2</t>
  </si>
  <si>
    <t>CS ÚRS 2026 02</t>
  </si>
  <si>
    <t>4</t>
  </si>
  <si>
    <t>1063241788</t>
  </si>
  <si>
    <t>PP</t>
  </si>
  <si>
    <t>Rozebírání zpevněných ploch s přemístěním na skládku na vzdálenost do 20 m nebo s naložením na dopravní prostředek ze silničních panelů</t>
  </si>
  <si>
    <t>Online PSC</t>
  </si>
  <si>
    <t>https://podminky.urs.cz/item/CS_URS_2026_02/113151111</t>
  </si>
  <si>
    <t>VV</t>
  </si>
  <si>
    <t>"rozebrání plochy ze silničních panelů v místě nové haly + metr před halou pro nájezd"</t>
  </si>
  <si>
    <t>335,52</t>
  </si>
  <si>
    <t>131251103</t>
  </si>
  <si>
    <t>Hloubení jam nezapažených v hornině třídy těžitelnosti I skupiny 3 objem do 100 m3 strojně</t>
  </si>
  <si>
    <t>m3</t>
  </si>
  <si>
    <t>-1914549310</t>
  </si>
  <si>
    <t>Hloubení nezapažených jam a zářezů strojně s urovnáním dna do předepsaného profilu a spádu v hornině třídy těžitelnosti I skupiny 3 přes 50 do 100 m3</t>
  </si>
  <si>
    <t>https://podminky.urs.cz/item/CS_URS_2026_02/131251103</t>
  </si>
  <si>
    <t>"výkop na pláň na kótu cca -0,500 + metr před objekt pro nájezd"</t>
  </si>
  <si>
    <t>335,52*0,3-(1,5*1,5*0,3+20,09*1,6*0,3+33,21*0,3)</t>
  </si>
  <si>
    <t>3</t>
  </si>
  <si>
    <t>132251252</t>
  </si>
  <si>
    <t>Hloubení rýh nezapažených š do 2000 mm v hornině třídy těžitelnosti I skupiny 3 objem do 50 m3 strojně</t>
  </si>
  <si>
    <t>-1595893460</t>
  </si>
  <si>
    <t>Hloubení nezapažených rýh šířky přes 800 do 2 000 mm strojně s urovnáním dna do předepsaného profilu a spádu v hornině třídy těžitelnosti I skupiny 3 přes 20 do 50 m3</t>
  </si>
  <si>
    <t>https://podminky.urs.cz/item/CS_URS_2026_02/132251252</t>
  </si>
  <si>
    <t>"výkop pro pasy - uváha pracovního prostoru pro bednění základů 500 mm na každou stranu"</t>
  </si>
  <si>
    <t>(21,09*1,6*0,8)+(33,21*0,8)</t>
  </si>
  <si>
    <t>"pro patku sloupu brány"</t>
  </si>
  <si>
    <t>1,5*1,5*0,8</t>
  </si>
  <si>
    <t>162251102</t>
  </si>
  <si>
    <t>Vodorovné přemístění přes 20 do 50 m výkopku/sypaniny z horniny třídy těžitelnosti I skupiny 1 až 3</t>
  </si>
  <si>
    <t>2031998668</t>
  </si>
  <si>
    <t>Vodorovné přemístění výkopku nebo sypaniny po suchu na obvyklém dopravním prostředku, bez naložení výkopku, avšak se složením bez rozhrnutí z horniny třídy těžitelnosti I skupiny 1 až 3 na vzdálenost přes 20 do 50 m</t>
  </si>
  <si>
    <t>https://podminky.urs.cz/item/CS_URS_2026_02/162251102</t>
  </si>
  <si>
    <t>"na mezideponii poblíž staveniště"</t>
  </si>
  <si>
    <t>(80,375+55,363)</t>
  </si>
  <si>
    <t>5</t>
  </si>
  <si>
    <t>162351104</t>
  </si>
  <si>
    <t>Vodorovné přemístění přes 500 do 1000 m výkopku/sypaniny z horniny třídy těžitelnosti I skupiny 1 až 3</t>
  </si>
  <si>
    <t>1653232284</t>
  </si>
  <si>
    <t>Vodorovné přemístění výkopku nebo sypaniny po suchu na obvyklém dopravním prostředku, bez naložení výkopku, avšak se složením bez rozhrnutí z horniny třídy těžitelnosti I skupiny 1 až 3 na vzdálenost přes 500 do 1 000 m</t>
  </si>
  <si>
    <t>https://podminky.urs.cz/item/CS_URS_2026_02/162351104</t>
  </si>
  <si>
    <t>"přebytečná zemina na skládku investora"</t>
  </si>
  <si>
    <t>(135,738-38,235)</t>
  </si>
  <si>
    <t>6</t>
  </si>
  <si>
    <t>167151111</t>
  </si>
  <si>
    <t>Nakládání výkopku z hornin třídy těžitelnosti I skupiny 1 až 3 přes 100 m3 strojně</t>
  </si>
  <si>
    <t>493865731</t>
  </si>
  <si>
    <t>Nakládání, skládání a překládání neulehlého výkopku nebo sypaniny strojně nakládání, množství přes 100 m3, z hornin třídy těžitelnosti I, skupiny 1 až 3</t>
  </si>
  <si>
    <t>https://podminky.urs.cz/item/CS_URS_2026_02/167151111</t>
  </si>
  <si>
    <t>"pro zpětné zásypy a přebytek na pozemku investora"</t>
  </si>
  <si>
    <t>135,738</t>
  </si>
  <si>
    <t>7</t>
  </si>
  <si>
    <t>171251101</t>
  </si>
  <si>
    <t>Uložení sypaniny do násypů nezhutněných strojně</t>
  </si>
  <si>
    <t>-52021105</t>
  </si>
  <si>
    <t>Uložení sypanin do násypů strojně s rozprostřením sypaniny ve vrstvách a s hrubým urovnáním nezhutněných jakékoliv třídy těžitelnosti</t>
  </si>
  <si>
    <t>https://podminky.urs.cz/item/CS_URS_2026_02/171251101</t>
  </si>
  <si>
    <t>"mezideponie poblíž výkopu"</t>
  </si>
  <si>
    <t>"přebytečná zemina na skládce investora"</t>
  </si>
  <si>
    <t>8</t>
  </si>
  <si>
    <t>174151101</t>
  </si>
  <si>
    <t>Zásyp jam, šachet rýh nebo kolem objektů sypaninou se zhutněním strojně</t>
  </si>
  <si>
    <t>-605638984</t>
  </si>
  <si>
    <t>Zásyp sypaninou z jakékoliv horniny strojně s uložením výkopku ve vrstvách se zhutněním jam, šachet, rýh nebo kolem objektů v těchto vykopávkách</t>
  </si>
  <si>
    <t>https://podminky.urs.cz/item/CS_URS_2026_02/174151101</t>
  </si>
  <si>
    <t>"zpětné zásypy"</t>
  </si>
  <si>
    <t>(1*0,5*0,3*2+6,56)*0,5</t>
  </si>
  <si>
    <t>(21,09*1,6*0,8)+(33,21*0,8)-(21,09*0,6*0,8*2+0,28*0,5*0,8)</t>
  </si>
  <si>
    <t>1,5*1,5*0,8-(0,5*0,5*0,8)</t>
  </si>
  <si>
    <t>9</t>
  </si>
  <si>
    <t>181951112</t>
  </si>
  <si>
    <t>Úprava pláně v hornině třídy těžitelnosti I skupiny 1 až 3 se zhutněním strojně</t>
  </si>
  <si>
    <t>1884108887</t>
  </si>
  <si>
    <t>Úprava pláně vyrovnáním výškových rozdílů strojně v hornině třídy těžitelnosti I, skupiny 1 až 3 se zhutněním</t>
  </si>
  <si>
    <t>https://podminky.urs.cz/item/CS_URS_2026_02/181951112</t>
  </si>
  <si>
    <t xml:space="preserve">"úprava pláně po výkopech" </t>
  </si>
  <si>
    <t>Zakládání</t>
  </si>
  <si>
    <t>10</t>
  </si>
  <si>
    <t>271542211</t>
  </si>
  <si>
    <t>Podsyp pod základové konstrukce se zhutněním z netříděné štěrkodrtě</t>
  </si>
  <si>
    <t>622762804</t>
  </si>
  <si>
    <t>Podsyp pod základové konstrukce se zhutněním a urovnáním povrchu ze štěrkodrtě netříděné</t>
  </si>
  <si>
    <t>https://podminky.urs.cz/item/CS_URS_2026_02/271542211</t>
  </si>
  <si>
    <t>"podsyp pod základové konstrukce"</t>
  </si>
  <si>
    <t>249,6*0,3-(0,5*0,5*0,3)</t>
  </si>
  <si>
    <t>"v části příjezdu"</t>
  </si>
  <si>
    <t>14,6*1*0,3</t>
  </si>
  <si>
    <t>11</t>
  </si>
  <si>
    <t>274322511</t>
  </si>
  <si>
    <t>Základové pasy ze ŽB se zvýšenými nároky na prostředí tř. C 25/30</t>
  </si>
  <si>
    <t>-2138936441</t>
  </si>
  <si>
    <t>Základy z betonu železového (bez výztuže) pasy z betonu se zvýšenými nároky na prostředí tř. C 25/30</t>
  </si>
  <si>
    <t>https://podminky.urs.cz/item/CS_URS_2026_02/274322511</t>
  </si>
  <si>
    <t>"základové pasy"</t>
  </si>
  <si>
    <t>(20,09*0,6*0,8*2)+(0,28*0,5*0,8)</t>
  </si>
  <si>
    <t>274351121</t>
  </si>
  <si>
    <t>Zřízení bednění základových pasů rovného</t>
  </si>
  <si>
    <t>-1721463463</t>
  </si>
  <si>
    <t>Bednění základů pasů rovné zřízení</t>
  </si>
  <si>
    <t>https://podminky.urs.cz/item/CS_URS_2026_02/274351121</t>
  </si>
  <si>
    <t>(20,09*0,8*3+20,65*0,8+0,6*0,8*4)</t>
  </si>
  <si>
    <t>13</t>
  </si>
  <si>
    <t>274351122</t>
  </si>
  <si>
    <t>Odstranění bednění základových pasů rovného</t>
  </si>
  <si>
    <t>-606932326</t>
  </si>
  <si>
    <t>Bednění základů pasů rovné odstranění</t>
  </si>
  <si>
    <t>https://podminky.urs.cz/item/CS_URS_2026_02/274351122</t>
  </si>
  <si>
    <t>14</t>
  </si>
  <si>
    <t>274361821</t>
  </si>
  <si>
    <t>Výztuž základových pasů betonářskou ocelí 10 505 (R)</t>
  </si>
  <si>
    <t>t</t>
  </si>
  <si>
    <t>1233208804</t>
  </si>
  <si>
    <t>Výztuž základů pasů z betonářské oceli 10 505 (R) nebo B500B</t>
  </si>
  <si>
    <t>https://podminky.urs.cz/item/CS_URS_2026_02/274361821</t>
  </si>
  <si>
    <t>"dle popisu 5ks průměr 10 při dolním okraji a 4ks 10 při horním okraji + třímky průměr 8 po 300 mm"</t>
  </si>
  <si>
    <t>(20,09*2+0,28)*(0,617*5+0,617*4+1,106*4)*0,001</t>
  </si>
  <si>
    <t>15</t>
  </si>
  <si>
    <t>275322511</t>
  </si>
  <si>
    <t>Základové patky ze ŽB se zvýšenými nároky na prostředí tř. C 25/30</t>
  </si>
  <si>
    <t>943377235</t>
  </si>
  <si>
    <t>Základy z betonu železového (bez výztuže) patky z betonu se zvýšenými nároky na prostředí tř. C 25/30</t>
  </si>
  <si>
    <t>https://podminky.urs.cz/item/CS_URS_2026_02/275322511</t>
  </si>
  <si>
    <t>"základová patka"</t>
  </si>
  <si>
    <t>0,5*0,5*0,8</t>
  </si>
  <si>
    <t>16</t>
  </si>
  <si>
    <t>275351121</t>
  </si>
  <si>
    <t>Zřízení bednění základových patek pravoúhlého</t>
  </si>
  <si>
    <t>261147931</t>
  </si>
  <si>
    <t>Bednění základů patek pravoúhlé zřízení</t>
  </si>
  <si>
    <t>https://podminky.urs.cz/item/CS_URS_2026_02/275351121</t>
  </si>
  <si>
    <t>0,5*0,8*4</t>
  </si>
  <si>
    <t>17</t>
  </si>
  <si>
    <t>275351122</t>
  </si>
  <si>
    <t>Odstranění bednění základových patek pravoúhlého</t>
  </si>
  <si>
    <t>498145373</t>
  </si>
  <si>
    <t>Bednění základů patek pravoúhlé odstranění</t>
  </si>
  <si>
    <t>https://podminky.urs.cz/item/CS_URS_2026_02/275351122</t>
  </si>
  <si>
    <t>18</t>
  </si>
  <si>
    <t>275361821</t>
  </si>
  <si>
    <t>Výztuž základových patek betonářskou ocelí 10 505 (R)</t>
  </si>
  <si>
    <t>1642862700</t>
  </si>
  <si>
    <t>Výztuž základů patek z betonářské oceli 10 505 (R)</t>
  </si>
  <si>
    <t>https://podminky.urs.cz/item/CS_URS_2026_02/275361821</t>
  </si>
  <si>
    <t>0,5*0,5*0,8*0,1</t>
  </si>
  <si>
    <t>Svislé a kompletní konstrukce</t>
  </si>
  <si>
    <t>19</t>
  </si>
  <si>
    <t>337171112</t>
  </si>
  <si>
    <t>Montáž nosné ocelové kce průmyslové haly bez jeřábové dráhy v do 6 m rozpětí vazníků přes 12 do 24 m</t>
  </si>
  <si>
    <t>-1091795409</t>
  </si>
  <si>
    <t>Montáž nosné ocelové konstrukce haly průmyslové bez jeřábové dráhy výšky do 6 m, rozpětí vazníků přes 12 do 24 m</t>
  </si>
  <si>
    <t>https://podminky.urs.cz/item/CS_URS_2026_02/337171112</t>
  </si>
  <si>
    <t xml:space="preserve">"montáž ocelové konstrukce přístřešku" </t>
  </si>
  <si>
    <t>"1 - Sloup" (270,081*4)*0,001</t>
  </si>
  <si>
    <t>"2 - Příčka" (313,758*8)*0,001</t>
  </si>
  <si>
    <t>"3 - UPE profil" (50,685*10)*0,001</t>
  </si>
  <si>
    <t>"4 - UPE profil" (49,487*30)*0,001</t>
  </si>
  <si>
    <t>"5 - UPE profil" (62,205*10)*0,001</t>
  </si>
  <si>
    <t>"6 - Svislá diagonála" (32,792*2)*0,001</t>
  </si>
  <si>
    <t>"7 - Sloup zavětrování" (273,724)*0,001</t>
  </si>
  <si>
    <t>"8 - Sloup zavětrování" (271,679)*0,001</t>
  </si>
  <si>
    <t>"12 - vzpěra" (24,338*14)*0,001</t>
  </si>
  <si>
    <t>"13 - sloup" (268,871*2)*0,001</t>
  </si>
  <si>
    <t>"14- sloup" (268,871*2)*0,001</t>
  </si>
  <si>
    <t>"15 - Sloup zavětrování" (273,710)*0,001</t>
  </si>
  <si>
    <t>"16 - Sloup zavětrování" (271,665)*0,001</t>
  </si>
  <si>
    <t>"17 - plech" (1,542*50)*0,001</t>
  </si>
  <si>
    <t>"18 - L-profil" (3,485*4)*0,001</t>
  </si>
  <si>
    <t>"19 - Příčka" (329,822*2)*0,001</t>
  </si>
  <si>
    <t>"20 - Příčka" (329,822*2)*0,001</t>
  </si>
  <si>
    <t>"21 - Táhlo" (6,862*12)*0,001</t>
  </si>
  <si>
    <t>20</t>
  </si>
  <si>
    <t>M</t>
  </si>
  <si>
    <t>13010724R</t>
  </si>
  <si>
    <t>Ocelové prvky přístřešku</t>
  </si>
  <si>
    <t>-1015640771</t>
  </si>
  <si>
    <t>10,272*1,1 'Přepočtené koeficientem množství</t>
  </si>
  <si>
    <t>30925281</t>
  </si>
  <si>
    <t>šroub metrický celozávit DIN 933 8.8 BZ M16x55mm</t>
  </si>
  <si>
    <t>100 kus</t>
  </si>
  <si>
    <t>1813985450</t>
  </si>
  <si>
    <t>"22 - šroub" 264/100</t>
  </si>
  <si>
    <t>22</t>
  </si>
  <si>
    <t>30925292</t>
  </si>
  <si>
    <t>šroub metrický celozávit DIN 933 8.8 BZ M20x80mm</t>
  </si>
  <si>
    <t>1538002974</t>
  </si>
  <si>
    <t>"11 - šroub" 156/100</t>
  </si>
  <si>
    <t>23</t>
  </si>
  <si>
    <t>31111008</t>
  </si>
  <si>
    <t>matice přesná šestihranná Pz DIN 934-8 M16</t>
  </si>
  <si>
    <t>-953021335</t>
  </si>
  <si>
    <t>"23 - matice" 64/100</t>
  </si>
  <si>
    <t>"24 - matice" 400/100</t>
  </si>
  <si>
    <t>24</t>
  </si>
  <si>
    <t>31111009</t>
  </si>
  <si>
    <t>matice přesná šestihranná Pz DIN 934-8 M20</t>
  </si>
  <si>
    <t>1617194511</t>
  </si>
  <si>
    <t>"10 - matice" 156/100</t>
  </si>
  <si>
    <t>25</t>
  </si>
  <si>
    <t>31120008</t>
  </si>
  <si>
    <t>podložka DIN 125-A ZB D 16mm</t>
  </si>
  <si>
    <t>1234859556</t>
  </si>
  <si>
    <t>"25 - podložka" 528/100</t>
  </si>
  <si>
    <t>26</t>
  </si>
  <si>
    <t>31120009</t>
  </si>
  <si>
    <t>podložka DIN 125-A ZB D 20mm</t>
  </si>
  <si>
    <t>1565767119</t>
  </si>
  <si>
    <t>"9 - podložka" 312/100</t>
  </si>
  <si>
    <t>27</t>
  </si>
  <si>
    <t>31121038R</t>
  </si>
  <si>
    <t>vroubkovaná podložka D16</t>
  </si>
  <si>
    <t>kus</t>
  </si>
  <si>
    <t>886216146</t>
  </si>
  <si>
    <t>"34 - vroubkovaná podložka" 6</t>
  </si>
  <si>
    <t>28</t>
  </si>
  <si>
    <t>338171115</t>
  </si>
  <si>
    <t>Osazování sloupků a vzpěr plotových ocelových v do 2 m ukotvením k pevnému podkladu</t>
  </si>
  <si>
    <t>-1758060675</t>
  </si>
  <si>
    <t>Montáž sloupků a vzpěr plotových ocelových trubkových nebo profilovaných výšky do 2 m ukotvením k pevnému podkladu</t>
  </si>
  <si>
    <t>https://podminky.urs.cz/item/CS_URS_2026_02/338171115</t>
  </si>
  <si>
    <t>"sloupky" 5</t>
  </si>
  <si>
    <t>"vzpěry" 3</t>
  </si>
  <si>
    <t>29</t>
  </si>
  <si>
    <t>55342260</t>
  </si>
  <si>
    <t>sloupek plotový koncový Pz a komaxitový 2000/48x1,5mm</t>
  </si>
  <si>
    <t>199032867</t>
  </si>
  <si>
    <t>30</t>
  </si>
  <si>
    <t>55342188</t>
  </si>
  <si>
    <t>plotová profilovaná vzpěra D 30-40mm dl 1,5-2,0m bez hlavy a objímky pro svařované pletivo v návinu povrchová úprava Pz a komaxit</t>
  </si>
  <si>
    <t>-2125547290</t>
  </si>
  <si>
    <t>31</t>
  </si>
  <si>
    <t>55342202</t>
  </si>
  <si>
    <t>objímka pro uchycení vzpěry na sloupek D 40-50mm</t>
  </si>
  <si>
    <t>-890053880</t>
  </si>
  <si>
    <t>32</t>
  </si>
  <si>
    <t>59232535R</t>
  </si>
  <si>
    <t>Patka na sloupek 48 mm zelená</t>
  </si>
  <si>
    <t>-628004510</t>
  </si>
  <si>
    <t>33</t>
  </si>
  <si>
    <t>59232536R</t>
  </si>
  <si>
    <t>Patka na vzpěru 38 mm - zelená</t>
  </si>
  <si>
    <t>909621651</t>
  </si>
  <si>
    <t>34</t>
  </si>
  <si>
    <t>348401130</t>
  </si>
  <si>
    <t>Montáž oplocení ze strojového pletiva s napínacími dráty v přes 1,6 do 2,0 m</t>
  </si>
  <si>
    <t>m</t>
  </si>
  <si>
    <t>412548098</t>
  </si>
  <si>
    <t>Montáž oplocení z pletiva strojového s napínacími dráty přes 1,6 do 2,0 m</t>
  </si>
  <si>
    <t>https://podminky.urs.cz/item/CS_URS_2026_02/348401130</t>
  </si>
  <si>
    <t>"oplocení" 15</t>
  </si>
  <si>
    <t>35</t>
  </si>
  <si>
    <t>15619100</t>
  </si>
  <si>
    <t>drát kruhový poplastovaný napínací 2,5/3,5mm</t>
  </si>
  <si>
    <t>1403080809</t>
  </si>
  <si>
    <t>15*3,15 'Přepočtené koeficientem množství</t>
  </si>
  <si>
    <t>36</t>
  </si>
  <si>
    <t>31324826</t>
  </si>
  <si>
    <t>napínák na drát bavoletu povrchová úprava žár. zinek</t>
  </si>
  <si>
    <t>1460841189</t>
  </si>
  <si>
    <t>37</t>
  </si>
  <si>
    <t>31327515</t>
  </si>
  <si>
    <t>pletivo drátěné plastifikované se čtvercovými oky 55/2,5mm v 2000mm</t>
  </si>
  <si>
    <t>824594289</t>
  </si>
  <si>
    <t>15*1,05 'Přepočtené koeficientem množství</t>
  </si>
  <si>
    <t>Vodorovné konstrukce</t>
  </si>
  <si>
    <t>38</t>
  </si>
  <si>
    <t>444171111</t>
  </si>
  <si>
    <t>Montáž krytiny ocelových střech z tvarovaných ocelových plechů šroubovaných budov v do 6 m</t>
  </si>
  <si>
    <t>-1256739783</t>
  </si>
  <si>
    <t>Montáž krytiny střech ocelových konstrukcí z tvarovaných ocelových plechů šroubovaných, výšky budovy do 6 m</t>
  </si>
  <si>
    <t>https://podminky.urs.cz/item/CS_URS_2026_02/444171111</t>
  </si>
  <si>
    <t xml:space="preserve">"zastřešení přístřešku" </t>
  </si>
  <si>
    <t>7,6*19,766*2</t>
  </si>
  <si>
    <t>39</t>
  </si>
  <si>
    <t>15484111R</t>
  </si>
  <si>
    <t>plech trapézový 40/160 AlZn tl 0,63mm</t>
  </si>
  <si>
    <t>-576249665</t>
  </si>
  <si>
    <t>300,443*1,133 'Přepočtené koeficientem množství</t>
  </si>
  <si>
    <t>Úpravy povrchů, podlahy a osazování výplní</t>
  </si>
  <si>
    <t>40</t>
  </si>
  <si>
    <t>631311235</t>
  </si>
  <si>
    <t>Mazanina tl přes 120 do 240 mm z betonu prostého se zvýšenými nároky na prostředí tř. C 30/37</t>
  </si>
  <si>
    <t>-1706559930</t>
  </si>
  <si>
    <t>Mazanina z betonu prostého se zvýšenými nároky na prostředí tl. přes 120 do 240 mm tř. C 30/37</t>
  </si>
  <si>
    <t>https://podminky.urs.cz/item/CS_URS_2026_02/631311235</t>
  </si>
  <si>
    <t>"podlaha přístřešku"</t>
  </si>
  <si>
    <t>307,9*0,2</t>
  </si>
  <si>
    <t>41</t>
  </si>
  <si>
    <t>631319013</t>
  </si>
  <si>
    <t>Příplatek k mazanině tl přes 120 do 240 mm za přehlazení povrchu</t>
  </si>
  <si>
    <t>-430207291</t>
  </si>
  <si>
    <t>Příplatek k cenám mazanin za úpravu povrchu mazaniny přehlazením, mazanina tl. přes 120 do 240 mm</t>
  </si>
  <si>
    <t>https://podminky.urs.cz/item/CS_URS_2026_02/631319013</t>
  </si>
  <si>
    <t>307,9</t>
  </si>
  <si>
    <t>42</t>
  </si>
  <si>
    <t>631319175</t>
  </si>
  <si>
    <t>Příplatek k mazanině tl přes 120 do 240 mm za stržení povrchu spodní vrstvy před vložením výztuže</t>
  </si>
  <si>
    <t>1498847236</t>
  </si>
  <si>
    <t>Příplatek k cenám mazanin za stržení povrchu spodní vrstvy mazaniny latí před vložením výztuže nebo pletiva pro tl. obou vrstev mazaniny přes 120 do 240 mm</t>
  </si>
  <si>
    <t>https://podminky.urs.cz/item/CS_URS_2026_02/631319175</t>
  </si>
  <si>
    <t>307,9*0,2*2</t>
  </si>
  <si>
    <t>43</t>
  </si>
  <si>
    <t>631351101</t>
  </si>
  <si>
    <t>Zřízení bednění rýh a hran v podlahách</t>
  </si>
  <si>
    <t>444077341</t>
  </si>
  <si>
    <t>Bednění v podlahách rýh a hran zřízení</t>
  </si>
  <si>
    <t>https://podminky.urs.cz/item/CS_URS_2026_02/631351101</t>
  </si>
  <si>
    <t xml:space="preserve">"bednění" </t>
  </si>
  <si>
    <t>(21,09*2+14,6)*0,2</t>
  </si>
  <si>
    <t>44</t>
  </si>
  <si>
    <t>631351102</t>
  </si>
  <si>
    <t>Odstranění bednění rýh a hran v podlahách</t>
  </si>
  <si>
    <t>-1209255673</t>
  </si>
  <si>
    <t>Bednění v podlahách rýh a hran odstranění</t>
  </si>
  <si>
    <t>https://podminky.urs.cz/item/CS_URS_2026_02/631351102</t>
  </si>
  <si>
    <t>45</t>
  </si>
  <si>
    <t>631362021</t>
  </si>
  <si>
    <t>Výztuž mazanin svařovanými sítěmi Kari</t>
  </si>
  <si>
    <t>-1012417558</t>
  </si>
  <si>
    <t>Výztuž mazanin ze svařovaných sítí z drátů typu KARI</t>
  </si>
  <si>
    <t>https://podminky.urs.cz/item/CS_URS_2026_02/631362021</t>
  </si>
  <si>
    <t>"vyztužení při obou površích 150/150/8"</t>
  </si>
  <si>
    <t>307,9*5,267*2*1,3*0,001</t>
  </si>
  <si>
    <t>46</t>
  </si>
  <si>
    <t>633121112</t>
  </si>
  <si>
    <t>Povrchová úprava průmyslových podlah pro střední provoz vsypovou směsí s příměsí korundu tl 3 mm</t>
  </si>
  <si>
    <t>2042026764</t>
  </si>
  <si>
    <t>Povrchová úprava vsypovou směsí průmyslových betonových podlah středně těžký provoz s přísadou korundu, tl. 3 mm</t>
  </si>
  <si>
    <t>https://podminky.urs.cz/item/CS_URS_2026_02/633121112</t>
  </si>
  <si>
    <t>Ostatní konstrukce a práce, bourání</t>
  </si>
  <si>
    <t>47</t>
  </si>
  <si>
    <t>919726122</t>
  </si>
  <si>
    <t>Geotextilie pro ochranu, separaci a filtraci netkaná měrná hm přes 200 do 300 g/m2</t>
  </si>
  <si>
    <t>-1331138943</t>
  </si>
  <si>
    <t>Geotextilie netkaná pro ochranu, separaci nebo filtraci měrná hmotnost přes 200 do 300 g/m2</t>
  </si>
  <si>
    <t>https://podminky.urs.cz/item/CS_URS_2026_02/919726122</t>
  </si>
  <si>
    <t>"separace mezi zeminou a podsypem"</t>
  </si>
  <si>
    <t>249,6-(0,5*0,5)+(13,4*0,3)</t>
  </si>
  <si>
    <t>"v části nájezdu"</t>
  </si>
  <si>
    <t>14,6*1+(14,6*0,3)</t>
  </si>
  <si>
    <t>48</t>
  </si>
  <si>
    <t>953943211</t>
  </si>
  <si>
    <t>Osazování hasicího přístroje</t>
  </si>
  <si>
    <t>252264908</t>
  </si>
  <si>
    <t>Osazování drobných kovových předmětů kotvených do stěny hasicího přístroje</t>
  </si>
  <si>
    <t>https://podminky.urs.cz/item/CS_URS_2026_02/953943211</t>
  </si>
  <si>
    <t>"hasící přístroj"</t>
  </si>
  <si>
    <t>49</t>
  </si>
  <si>
    <t>44932001</t>
  </si>
  <si>
    <t>přístroj hasicí ruční práškový hasební schopnost 21A, 113B, C</t>
  </si>
  <si>
    <t>-575964863</t>
  </si>
  <si>
    <t>50</t>
  </si>
  <si>
    <t>953961214</t>
  </si>
  <si>
    <t>Kotva chemickou patronou M 16 hl 125 mm do betonu, ŽB nebo kamene s vyvrtáním otvoru</t>
  </si>
  <si>
    <t>1179235641</t>
  </si>
  <si>
    <t>Kotva chemická s vyvrtáním otvoru do betonu, železobetonu nebo tvrdého kamene chemická patrona, velikost M 16, hloubka 125 mm</t>
  </si>
  <si>
    <t>https://podminky.urs.cz/item/CS_URS_2026_02/953961214</t>
  </si>
  <si>
    <t>"ukotvení sloupků a vzpěr do desky"</t>
  </si>
  <si>
    <t>5*4+3*4</t>
  </si>
  <si>
    <t>51</t>
  </si>
  <si>
    <t>953961218</t>
  </si>
  <si>
    <t>Kotva chemickou patronou M 30 hl 270 mm do betonu, ŽB nebo kamene s vyvrtáním otvoru</t>
  </si>
  <si>
    <t>1693233228</t>
  </si>
  <si>
    <t>Kotva chemická s vyvrtáním otvoru do betonu, železobetonu nebo tvrdého kamene chemická patrona, velikost M 30, hloubka 270 mm</t>
  </si>
  <si>
    <t>https://podminky.urs.cz/item/CS_URS_2026_02/953961218</t>
  </si>
  <si>
    <t xml:space="preserve">"pro kotevní šrouby" 24 </t>
  </si>
  <si>
    <t>52</t>
  </si>
  <si>
    <t>953965121</t>
  </si>
  <si>
    <t>Kotevní šroub pro chemické kotvy M 12 dl 160 mm</t>
  </si>
  <si>
    <t>1817162828</t>
  </si>
  <si>
    <t>Kotva chemická s vyvrtáním otvoru kotevní šrouby pro chemické kotvy, velikost M 12, délka 160 mm</t>
  </si>
  <si>
    <t>https://podminky.urs.cz/item/CS_URS_2026_02/953965121</t>
  </si>
  <si>
    <t>53</t>
  </si>
  <si>
    <t>953965155</t>
  </si>
  <si>
    <t>Kotevní šroub pro chemické kotvy M 27 dl 340 mm</t>
  </si>
  <si>
    <t>475137300</t>
  </si>
  <si>
    <t>Kotva chemická s vyvrtáním otvoru kotevní šrouby pro chemické kotvy, velikost M 27, délka 340 mm</t>
  </si>
  <si>
    <t>https://podminky.urs.cz/item/CS_URS_2026_02/953965155</t>
  </si>
  <si>
    <t xml:space="preserve">"45 - kotevní šrouby do chemické kotvy" 24 </t>
  </si>
  <si>
    <t>997</t>
  </si>
  <si>
    <t>Doprava suti a vybouraných hmot</t>
  </si>
  <si>
    <t>54</t>
  </si>
  <si>
    <t>997221571</t>
  </si>
  <si>
    <t>Vodorovná doprava vybouraných hmot z bourání komunikací do 1 km</t>
  </si>
  <si>
    <t>-1381555605</t>
  </si>
  <si>
    <t>Vodorovná doprava vybouraných hmot bez naložení, ale se složením a s hrubým urovnáním na vzdálenost do 1 km</t>
  </si>
  <si>
    <t>https://podminky.urs.cz/item/CS_URS_2026_02/997221571</t>
  </si>
  <si>
    <t>55</t>
  </si>
  <si>
    <t>997221579</t>
  </si>
  <si>
    <t>Příplatek ZKD 1 km u vodorovné dopravy vybouraných hmot z bourání komunikací</t>
  </si>
  <si>
    <t>107934729</t>
  </si>
  <si>
    <t>Vodorovná doprava vybouraných hmot bez naložení, ale se složením a s hrubým urovnáním na vzdálenost Příplatek k ceně za každý další započatý 1 km přes 1 km</t>
  </si>
  <si>
    <t>https://podminky.urs.cz/item/CS_URS_2026_02/997221579</t>
  </si>
  <si>
    <t>56</t>
  </si>
  <si>
    <t>997221612</t>
  </si>
  <si>
    <t>Nakládání vybouraných hmot z bourání komunikací na dopravní prostředky pro vodorovnou dopravu</t>
  </si>
  <si>
    <t>722677647</t>
  </si>
  <si>
    <t>Nakládání na dopravní prostředky pro vodorovnou dopravu vybouraných hmot</t>
  </si>
  <si>
    <t>https://podminky.urs.cz/item/CS_URS_2026_02/997221612</t>
  </si>
  <si>
    <t>998</t>
  </si>
  <si>
    <t>Přesun hmot</t>
  </si>
  <si>
    <t>57</t>
  </si>
  <si>
    <t>998014211</t>
  </si>
  <si>
    <t>Přesun hmot pro budovy jednopodlažní z kovových dílců</t>
  </si>
  <si>
    <t>1803340249</t>
  </si>
  <si>
    <t>Přesun hmot pro budovy a haly občanské výstavby, bydlení, výrobu a služby s nosnou svislou konstrukcí montovanou z dílců kovových vodorovná dopravní vzdálenost do 100 m, pro budovy a haly jednopodlažní</t>
  </si>
  <si>
    <t>https://podminky.urs.cz/item/CS_URS_2026_02/998014211</t>
  </si>
  <si>
    <t>PSV</t>
  </si>
  <si>
    <t>Práce a dodávky PSV</t>
  </si>
  <si>
    <t>741</t>
  </si>
  <si>
    <t>Elektroinstalace - silnoproud</t>
  </si>
  <si>
    <t>58</t>
  </si>
  <si>
    <t>741410022</t>
  </si>
  <si>
    <t>Montáž pásku uzemňovacího průřezu do 120 mm2 v průmyslové výstavbě v zemi</t>
  </si>
  <si>
    <t>-372920281</t>
  </si>
  <si>
    <t>Montáž uzemňovacího vedení s upevněním, propojením a připojením pomocí svorek v zemi s izolací spojů pásku průřezu do 120 mm2 v průmyslové výstavbě</t>
  </si>
  <si>
    <t>https://podminky.urs.cz/item/CS_URS_2026_02/741410022</t>
  </si>
  <si>
    <t>"zemnící pásek"</t>
  </si>
  <si>
    <t>(20,09*2+5)</t>
  </si>
  <si>
    <t>59</t>
  </si>
  <si>
    <t>35442062</t>
  </si>
  <si>
    <t>pás zemnící 30x4mm FeZn</t>
  </si>
  <si>
    <t>kg</t>
  </si>
  <si>
    <t>-648246487</t>
  </si>
  <si>
    <t>(20,09*2+5)*0,03*0,004*7850</t>
  </si>
  <si>
    <t>60</t>
  </si>
  <si>
    <t>741810001</t>
  </si>
  <si>
    <t>Celková prohlídka elektrického rozvodu a zařízení do 100 000,- Kč</t>
  </si>
  <si>
    <t>719084252</t>
  </si>
  <si>
    <t>Zkoušky a prohlídky elektrických rozvodů a zařízení celková prohlídka a vyhotovení revizní zprávy pro objem montážních prací do 100 tis. Kč</t>
  </si>
  <si>
    <t>https://podminky.urs.cz/item/CS_URS_2026_02/741810001</t>
  </si>
  <si>
    <t>61</t>
  </si>
  <si>
    <t>R</t>
  </si>
  <si>
    <t>741A3001R</t>
  </si>
  <si>
    <t>Bleskosvod a uzemnění</t>
  </si>
  <si>
    <t>soubor</t>
  </si>
  <si>
    <t>-2147302522</t>
  </si>
  <si>
    <t>62</t>
  </si>
  <si>
    <t>998741121</t>
  </si>
  <si>
    <t>Přesun hmot tonážní pro silnoproud ruční v objektech v do 6 m</t>
  </si>
  <si>
    <t>599285087</t>
  </si>
  <si>
    <t>Přesun hmot pro silnoproud stanovený z hmotnosti přesunovaného materiálu vodorovná dopravní vzdálenost do 50 m ruční (bez užití mechanizace) v objektech výšky do 6 m</t>
  </si>
  <si>
    <t>https://podminky.urs.cz/item/CS_URS_2026_02/998741121</t>
  </si>
  <si>
    <t>764</t>
  </si>
  <si>
    <t>Konstrukce klempířské</t>
  </si>
  <si>
    <t>63</t>
  </si>
  <si>
    <t>764211416</t>
  </si>
  <si>
    <t>Oplechování nevětraného hřebene z Pz plechu s hřebenovým plechem rš 500 mm</t>
  </si>
  <si>
    <t>685877566</t>
  </si>
  <si>
    <t>Oplechování střešních prvků z pozinkovaného plechu hřebene nevětraného s použitím hřebenového plechu rš 500 mm</t>
  </si>
  <si>
    <t>https://podminky.urs.cz/item/CS_URS_2026_02/764211416</t>
  </si>
  <si>
    <t xml:space="preserve">"oplechování hřebene" </t>
  </si>
  <si>
    <t>19,77</t>
  </si>
  <si>
    <t>64</t>
  </si>
  <si>
    <t>764212404</t>
  </si>
  <si>
    <t>Oplechování štítu závětrnou lištou z Pz plechu rš 330 mm</t>
  </si>
  <si>
    <t>-1935192332</t>
  </si>
  <si>
    <t>Oplechování střešních prvků z pozinkovaného plechu štítu závětrnou lištou rš 330 mm</t>
  </si>
  <si>
    <t>https://podminky.urs.cz/item/CS_URS_2026_02/764212404</t>
  </si>
  <si>
    <t>"závětrná lišta" 7,6*4</t>
  </si>
  <si>
    <t>65</t>
  </si>
  <si>
    <t>764212432</t>
  </si>
  <si>
    <t>Oplechování rovné okapové hrany z Pz plechu rš 200 mm</t>
  </si>
  <si>
    <t>394205204</t>
  </si>
  <si>
    <t>Oplechování střešních prvků z pozinkovaného plechu okapu okapovým plechem střechy rovné rš 200 mm</t>
  </si>
  <si>
    <t>https://podminky.urs.cz/item/CS_URS_2026_02/764212432</t>
  </si>
  <si>
    <t xml:space="preserve">"pokud by byl požadavek" </t>
  </si>
  <si>
    <t>19,77*2</t>
  </si>
  <si>
    <t>66</t>
  </si>
  <si>
    <t>764511404</t>
  </si>
  <si>
    <t>Žlab podokapní půlkruhový z Pz plechu rš 330 mm</t>
  </si>
  <si>
    <t>238326936</t>
  </si>
  <si>
    <t>Žlab podokapní z pozinkovaného plechu včetně háků a čel půlkruhový rš 330 mm</t>
  </si>
  <si>
    <t>https://podminky.urs.cz/item/CS_URS_2026_02/764511404</t>
  </si>
  <si>
    <t xml:space="preserve">"okapní žlab" </t>
  </si>
  <si>
    <t>67</t>
  </si>
  <si>
    <t>764511444</t>
  </si>
  <si>
    <t>Kotlík oválný (trychtýřový) pro podokapní žlaby z Pz plechu 330/100 mm</t>
  </si>
  <si>
    <t>646199263</t>
  </si>
  <si>
    <t>Žlab podokapní z pozinkovaného plechu kotlík oválný (trychtýřový), rš žlabu/průměr svodu 330/100 mm</t>
  </si>
  <si>
    <t>https://podminky.urs.cz/item/CS_URS_2026_02/764511444</t>
  </si>
  <si>
    <t>"kotlíky" 2+2</t>
  </si>
  <si>
    <t>68</t>
  </si>
  <si>
    <t>764518422</t>
  </si>
  <si>
    <t>Svody kruhové včetně objímek, kolen, odskoků z Pz plechu průměru 100 mm</t>
  </si>
  <si>
    <t>1765807894</t>
  </si>
  <si>
    <t>Svod z pozinkovaného plechu včetně objímek, kolen a odskoků kruhový, průměru 100 mm</t>
  </si>
  <si>
    <t>https://podminky.urs.cz/item/CS_URS_2026_02/764518422</t>
  </si>
  <si>
    <t xml:space="preserve">"svody" </t>
  </si>
  <si>
    <t>4,5*4</t>
  </si>
  <si>
    <t>69</t>
  </si>
  <si>
    <t>998764121</t>
  </si>
  <si>
    <t>Přesun hmot tonážní pro konstrukce klempířské ruční v objektech v do 6 m</t>
  </si>
  <si>
    <t>-731194423</t>
  </si>
  <si>
    <t>Přesun hmot pro konstrukce klempířské stanovený z hmotnosti přesunovaného materiálu vodorovná dopravní vzdálenost do 50 m ruční (bez užtití mechanizace) v objektech výšky do 6 m</t>
  </si>
  <si>
    <t>https://podminky.urs.cz/item/CS_URS_2026_02/998764121</t>
  </si>
  <si>
    <t>767</t>
  </si>
  <si>
    <t>Konstrukce zámečnické</t>
  </si>
  <si>
    <t>70</t>
  </si>
  <si>
    <t>767995112</t>
  </si>
  <si>
    <t>Montáž atypických zámečnických konstrukcí hmotnosti přes 5 do 10 kg</t>
  </si>
  <si>
    <t>-1638435204</t>
  </si>
  <si>
    <t>Montáž ostatních atypických zámečnických konstrukcí hmotnosti přes 5 do 10 kg</t>
  </si>
  <si>
    <t>https://podminky.urs.cz/item/CS_URS_2026_02/767995112</t>
  </si>
  <si>
    <t>"sloup brány" 35*2</t>
  </si>
  <si>
    <t>"pole brány" 55+45+45+55</t>
  </si>
  <si>
    <t>71</t>
  </si>
  <si>
    <t>13010762R</t>
  </si>
  <si>
    <t xml:space="preserve">ocel profilová </t>
  </si>
  <si>
    <t>1628489313</t>
  </si>
  <si>
    <t>ocel profilová jakost S235JR (11 375) průřez IPE 330</t>
  </si>
  <si>
    <t>"sloup brány" 35*2*0,001</t>
  </si>
  <si>
    <t>"pole brány" (55+45+45+55)*0,001</t>
  </si>
  <si>
    <t>0,27*1,1 'Přepočtené koeficientem množství</t>
  </si>
  <si>
    <t>72</t>
  </si>
  <si>
    <t>31327505</t>
  </si>
  <si>
    <t>pletivo drátěné plastifikované se čtvercovými oky 50/2,7 mm v 1600mm</t>
  </si>
  <si>
    <t>1208764472</t>
  </si>
  <si>
    <t>"výplňové pletivo na pole brány" 10</t>
  </si>
  <si>
    <t>10*1,05 'Přepočtené koeficientem množství</t>
  </si>
  <si>
    <t>73</t>
  </si>
  <si>
    <t>767995114</t>
  </si>
  <si>
    <t>Montáž atypických zámečnických konstrukcí hmotnosti přes 20 do 50 kg</t>
  </si>
  <si>
    <t>1302591806</t>
  </si>
  <si>
    <t>Montáž ostatních atypických zámečnických konstrukcí hmotnosti přes 20 do 50 kg</t>
  </si>
  <si>
    <t>https://podminky.urs.cz/item/CS_URS_2026_02/767995114</t>
  </si>
  <si>
    <t xml:space="preserve">"hrana desky mezi halou a nájezdem" </t>
  </si>
  <si>
    <t>14,6*3,06</t>
  </si>
  <si>
    <t>74</t>
  </si>
  <si>
    <t>13011064</t>
  </si>
  <si>
    <t>úhelník ocelový rovnostranný jakost S235JR (11 375) 50x50x4mm</t>
  </si>
  <si>
    <t>1168596928</t>
  </si>
  <si>
    <t>14,6*3,06*0,001</t>
  </si>
  <si>
    <t>0,045*1,1 'Přepočtené koeficientem množství</t>
  </si>
  <si>
    <t>75</t>
  </si>
  <si>
    <t>998767121</t>
  </si>
  <si>
    <t>Přesun hmot tonážní pro zámečnické konstrukce ruční v objektech v do 6 m</t>
  </si>
  <si>
    <t>-697128331</t>
  </si>
  <si>
    <t>Přesun hmot pro zámečnické konstrukce stanovený z hmotnosti přesunovaného materiálu vodorovná dopravní vzdálenost do 50 m ruční (bez užití mechanizace) v objektech výšky do 6 m</t>
  </si>
  <si>
    <t>https://podminky.urs.cz/item/CS_URS_2026_02/998767121</t>
  </si>
  <si>
    <t>789</t>
  </si>
  <si>
    <t>Povrchové úpravy ocelových konstrukcí a technologických zařízení</t>
  </si>
  <si>
    <t>76</t>
  </si>
  <si>
    <t>789123152R</t>
  </si>
  <si>
    <t xml:space="preserve">Čištění ručním nářadím ocelových konstrukcí  stupeň přípravy St 2 stupeň zrezivění C</t>
  </si>
  <si>
    <t>komplet</t>
  </si>
  <si>
    <t>-520557285</t>
  </si>
  <si>
    <t>Čištění ručním nářadím ocelových konstrukcí stupeň přípravy St 2 stupeň zrezivění C</t>
  </si>
  <si>
    <t>P</t>
  </si>
  <si>
    <t>Poznámka k položce:_x000d_
cca 360 m2 nátěrových ploch - předpoklad, přesnější množství na základě dílenské dokumentace</t>
  </si>
  <si>
    <t>77</t>
  </si>
  <si>
    <t>789123210R</t>
  </si>
  <si>
    <t>Omytí ocelových konstrukcí</t>
  </si>
  <si>
    <t>424784017</t>
  </si>
  <si>
    <t>78</t>
  </si>
  <si>
    <t>789123220R</t>
  </si>
  <si>
    <t xml:space="preserve">Oprášení ocelových konstrukcí </t>
  </si>
  <si>
    <t>253922641</t>
  </si>
  <si>
    <t>79</t>
  </si>
  <si>
    <t>789123230R</t>
  </si>
  <si>
    <t>Osušení ocelových konstrukcí</t>
  </si>
  <si>
    <t>-1172578705</t>
  </si>
  <si>
    <t>80</t>
  </si>
  <si>
    <t>789123240R</t>
  </si>
  <si>
    <t>Odmaštění ocelových konstrukcí</t>
  </si>
  <si>
    <t>722375302</t>
  </si>
  <si>
    <t>81</t>
  </si>
  <si>
    <t>789327311R</t>
  </si>
  <si>
    <t>Nátěr ocelových konstrukcí dvousložkový polyuretanový základní do 80 μm</t>
  </si>
  <si>
    <t>-1412558274</t>
  </si>
  <si>
    <t>82</t>
  </si>
  <si>
    <t>789327321R</t>
  </si>
  <si>
    <t>Nátěr ocelových konstrukcí dvousložkový polyuretanový krycí (vrchní) do 80 μm</t>
  </si>
  <si>
    <t>-801686575</t>
  </si>
  <si>
    <t>83</t>
  </si>
  <si>
    <t>789421533R</t>
  </si>
  <si>
    <t>Žárové stříkání ocelových konstrukcí ZnAl 100 μm</t>
  </si>
  <si>
    <t>-86182347</t>
  </si>
  <si>
    <t>02 - VRN</t>
  </si>
  <si>
    <t>VRN - Vedlejší rozpočtové náklady</t>
  </si>
  <si>
    <t xml:space="preserve">    VRN1 - Průzkumné, zeměměřičské a projektové práce</t>
  </si>
  <si>
    <t xml:space="preserve">    VRN3 - Zařízení staveniště</t>
  </si>
  <si>
    <t xml:space="preserve">    VRN5 - Finanční náklady</t>
  </si>
  <si>
    <t xml:space="preserve">    VRN6 - Územní vlivy</t>
  </si>
  <si>
    <t xml:space="preserve">    VRN7 - Provozní vlivy</t>
  </si>
  <si>
    <t>Vedlejší rozpočtové náklady</t>
  </si>
  <si>
    <t>VRN1</t>
  </si>
  <si>
    <t>Průzkumné, zeměměřičské a projektové práce</t>
  </si>
  <si>
    <t>013294000</t>
  </si>
  <si>
    <t>Ostatní dokumentace stavby</t>
  </si>
  <si>
    <t>1024</t>
  </si>
  <si>
    <t>-193023126</t>
  </si>
  <si>
    <t>https://podminky.urs.cz/item/CS_URS_2026_02/013294000</t>
  </si>
  <si>
    <t xml:space="preserve">"vypracování dílenské dokumentace" </t>
  </si>
  <si>
    <t>VRN3</t>
  </si>
  <si>
    <t>Zařízení staveniště</t>
  </si>
  <si>
    <t>030001000</t>
  </si>
  <si>
    <t>-82326686</t>
  </si>
  <si>
    <t>https://podminky.urs.cz/item/CS_URS_2026_02/030001000</t>
  </si>
  <si>
    <t>"zařízení staveniště (mobilní toaleta, stavební buňka....)" 1</t>
  </si>
  <si>
    <t>034103000</t>
  </si>
  <si>
    <t>Oplocení staveniště</t>
  </si>
  <si>
    <t>-417256379</t>
  </si>
  <si>
    <t>https://podminky.urs.cz/item/CS_URS_2026_02/034103000</t>
  </si>
  <si>
    <t xml:space="preserve">"dočasné oplocení staveniště" </t>
  </si>
  <si>
    <t>VRN5</t>
  </si>
  <si>
    <t>Finanční náklady</t>
  </si>
  <si>
    <t>050001000</t>
  </si>
  <si>
    <t>-1375994269</t>
  </si>
  <si>
    <t>https://podminky.urs.cz/item/CS_URS_2026_02/050001000</t>
  </si>
  <si>
    <t>"pojištění stavby a odpovědnosti, bankovní záruky..." 1</t>
  </si>
  <si>
    <t>VRN6</t>
  </si>
  <si>
    <t>Územní vlivy</t>
  </si>
  <si>
    <t>060001000</t>
  </si>
  <si>
    <t>1224379876</t>
  </si>
  <si>
    <t>https://podminky.urs.cz/item/CS_URS_2026_02/060001000</t>
  </si>
  <si>
    <t xml:space="preserve">"ubytování pracovníků, ztížené dopravní podmínky pro případný dovoz materiálu" </t>
  </si>
  <si>
    <t>VRN7</t>
  </si>
  <si>
    <t>Provozní vlivy</t>
  </si>
  <si>
    <t>070001000</t>
  </si>
  <si>
    <t>-1803553386</t>
  </si>
  <si>
    <t>https://podminky.urs.cz/item/CS_URS_2026_02/070001000</t>
  </si>
  <si>
    <t xml:space="preserve">"omezení dopravy, práce, časová, hluková..." 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</si>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</sst>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1" fillId="0" borderId="0" applyNumberFormat="0" applyFill="0" applyBorder="0" applyAlignment="0" applyProtection="0"/>
  </cellStyleXfs>
  <cellXfs count="35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7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0" fillId="0" borderId="15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1" fillId="4" borderId="8" xfId="0" applyFont="1" applyFill="1" applyBorder="1" applyAlignment="1" applyProtection="1">
      <alignment horizontal="center" vertical="center"/>
    </xf>
    <xf numFmtId="0" fontId="21" fillId="4" borderId="8" xfId="0" applyFont="1" applyFill="1" applyBorder="1" applyAlignment="1" applyProtection="1">
      <alignment horizontal="right" vertical="center"/>
    </xf>
    <xf numFmtId="0" fontId="21" fillId="4" borderId="9" xfId="0" applyFont="1" applyFill="1" applyBorder="1" applyAlignment="1" applyProtection="1">
      <alignment horizontal="center" vertical="center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22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19" fillId="0" borderId="15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8" fillId="0" borderId="15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166" fontId="28" fillId="0" borderId="21" xfId="0" applyNumberFormat="1" applyFont="1" applyBorder="1" applyAlignment="1" applyProtection="1">
      <alignment vertical="center"/>
    </xf>
    <xf numFmtId="4" fontId="28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1" fillId="0" borderId="13" xfId="0" applyNumberFormat="1" applyFont="1" applyBorder="1" applyAlignment="1" applyProtection="1"/>
    <xf numFmtId="166" fontId="31" fillId="0" borderId="14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3" xfId="0" applyFont="1" applyBorder="1" applyAlignment="1" applyProtection="1">
      <alignment horizontal="center" vertical="center"/>
    </xf>
    <xf numFmtId="49" fontId="21" fillId="0" borderId="23" xfId="0" applyNumberFormat="1" applyFont="1" applyBorder="1" applyAlignment="1" applyProtection="1">
      <alignment horizontal="left" vertical="center" wrapText="1"/>
    </xf>
    <xf numFmtId="0" fontId="21" fillId="0" borderId="23" xfId="0" applyFont="1" applyBorder="1" applyAlignment="1" applyProtection="1">
      <alignment horizontal="left" vertical="center" wrapText="1"/>
    </xf>
    <xf numFmtId="0" fontId="21" fillId="0" borderId="23" xfId="0" applyFont="1" applyBorder="1" applyAlignment="1" applyProtection="1">
      <alignment horizontal="center" vertical="center" wrapText="1"/>
    </xf>
    <xf numFmtId="167" fontId="21" fillId="0" borderId="23" xfId="0" applyNumberFormat="1" applyFont="1" applyBorder="1" applyAlignment="1" applyProtection="1">
      <alignment vertical="center"/>
    </xf>
    <xf numFmtId="4" fontId="21" fillId="2" borderId="23" xfId="0" applyNumberFormat="1" applyFont="1" applyFill="1" applyBorder="1" applyAlignment="1" applyProtection="1">
      <alignment vertical="center"/>
      <protection locked="0"/>
    </xf>
    <xf numFmtId="4" fontId="21" fillId="0" borderId="23" xfId="0" applyNumberFormat="1" applyFont="1" applyBorder="1" applyAlignment="1" applyProtection="1">
      <alignment vertical="center"/>
    </xf>
    <xf numFmtId="0" fontId="22" fillId="2" borderId="15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6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0" xfId="0" applyFont="1" applyAlignment="1" applyProtection="1">
      <alignment horizontal="left" vertical="center"/>
    </xf>
    <xf numFmtId="0" fontId="34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7" fillId="0" borderId="23" xfId="0" applyFont="1" applyBorder="1" applyAlignment="1" applyProtection="1">
      <alignment horizontal="center" vertical="center"/>
    </xf>
    <xf numFmtId="49" fontId="37" fillId="0" borderId="23" xfId="0" applyNumberFormat="1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center" vertical="center" wrapText="1"/>
    </xf>
    <xf numFmtId="167" fontId="37" fillId="0" borderId="23" xfId="0" applyNumberFormat="1" applyFont="1" applyBorder="1" applyAlignment="1" applyProtection="1">
      <alignment vertical="center"/>
    </xf>
    <xf numFmtId="4" fontId="37" fillId="2" borderId="23" xfId="0" applyNumberFormat="1" applyFont="1" applyFill="1" applyBorder="1" applyAlignment="1" applyProtection="1">
      <alignment vertical="center"/>
      <protection locked="0"/>
    </xf>
    <xf numFmtId="4" fontId="37" fillId="0" borderId="23" xfId="0" applyNumberFormat="1" applyFont="1" applyBorder="1" applyAlignment="1" applyProtection="1">
      <alignment vertical="center"/>
    </xf>
    <xf numFmtId="0" fontId="38" fillId="0" borderId="4" xfId="0" applyFont="1" applyBorder="1" applyAlignment="1">
      <alignment vertical="center"/>
    </xf>
    <xf numFmtId="0" fontId="37" fillId="2" borderId="15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39" fillId="0" borderId="0" xfId="0" applyFont="1" applyAlignment="1" applyProtection="1">
      <alignment vertical="center" wrapText="1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10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40" fillId="0" borderId="24" xfId="0" applyFont="1" applyBorder="1" applyAlignment="1">
      <alignment vertical="center" wrapText="1"/>
    </xf>
    <xf numFmtId="0" fontId="40" fillId="0" borderId="25" xfId="0" applyFont="1" applyBorder="1" applyAlignment="1">
      <alignment vertical="center" wrapText="1"/>
    </xf>
    <xf numFmtId="0" fontId="40" fillId="0" borderId="26" xfId="0" applyFont="1" applyBorder="1" applyAlignment="1">
      <alignment vertical="center" wrapText="1"/>
    </xf>
    <xf numFmtId="0" fontId="40" fillId="0" borderId="27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 wrapText="1"/>
    </xf>
    <xf numFmtId="0" fontId="40" fillId="0" borderId="27" xfId="0" applyFont="1" applyBorder="1" applyAlignment="1">
      <alignment vertical="center" wrapText="1"/>
    </xf>
    <xf numFmtId="0" fontId="42" fillId="0" borderId="29" xfId="0" applyFont="1" applyBorder="1" applyAlignment="1">
      <alignment horizontal="left" wrapText="1"/>
    </xf>
    <xf numFmtId="0" fontId="40" fillId="0" borderId="28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27" xfId="0" applyFont="1" applyBorder="1" applyAlignment="1">
      <alignment vertical="center" wrapText="1"/>
    </xf>
    <xf numFmtId="0" fontId="43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vertical="center"/>
    </xf>
    <xf numFmtId="49" fontId="43" fillId="0" borderId="1" xfId="0" applyNumberFormat="1" applyFont="1" applyBorder="1" applyAlignment="1">
      <alignment horizontal="left" vertical="center" wrapText="1"/>
    </xf>
    <xf numFmtId="49" fontId="43" fillId="0" borderId="1" xfId="0" applyNumberFormat="1" applyFont="1" applyBorder="1" applyAlignment="1">
      <alignment vertical="center" wrapText="1"/>
    </xf>
    <xf numFmtId="0" fontId="40" fillId="0" borderId="30" xfId="0" applyFont="1" applyBorder="1" applyAlignment="1">
      <alignment vertical="center" wrapText="1"/>
    </xf>
    <xf numFmtId="0" fontId="45" fillId="0" borderId="29" xfId="0" applyFont="1" applyBorder="1" applyAlignment="1">
      <alignment vertical="center" wrapText="1"/>
    </xf>
    <xf numFmtId="0" fontId="40" fillId="0" borderId="31" xfId="0" applyFont="1" applyBorder="1" applyAlignment="1">
      <alignment vertical="center" wrapText="1"/>
    </xf>
    <xf numFmtId="0" fontId="40" fillId="0" borderId="1" xfId="0" applyFont="1" applyBorder="1" applyAlignment="1">
      <alignment vertical="top"/>
    </xf>
    <xf numFmtId="0" fontId="40" fillId="0" borderId="0" xfId="0" applyFont="1" applyAlignment="1">
      <alignment vertical="top"/>
    </xf>
    <xf numFmtId="0" fontId="40" fillId="0" borderId="24" xfId="0" applyFont="1" applyBorder="1" applyAlignment="1">
      <alignment horizontal="left" vertical="center"/>
    </xf>
    <xf numFmtId="0" fontId="40" fillId="0" borderId="25" xfId="0" applyFont="1" applyBorder="1" applyAlignment="1">
      <alignment horizontal="left" vertical="center"/>
    </xf>
    <xf numFmtId="0" fontId="40" fillId="0" borderId="26" xfId="0" applyFont="1" applyBorder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0" fillId="0" borderId="28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42" fillId="0" borderId="29" xfId="0" applyFont="1" applyBorder="1" applyAlignment="1">
      <alignment horizontal="center" vertical="center"/>
    </xf>
    <xf numFmtId="0" fontId="46" fillId="0" borderId="29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4" fillId="0" borderId="27" xfId="0" applyFont="1" applyBorder="1" applyAlignment="1">
      <alignment horizontal="left" vertical="center"/>
    </xf>
    <xf numFmtId="0" fontId="43" fillId="0" borderId="1" xfId="0" applyFont="1" applyFill="1" applyBorder="1" applyAlignment="1">
      <alignment horizontal="left" vertical="center"/>
    </xf>
    <xf numFmtId="0" fontId="43" fillId="0" borderId="1" xfId="0" applyFont="1" applyFill="1" applyBorder="1" applyAlignment="1">
      <alignment horizontal="center" vertical="center"/>
    </xf>
    <xf numFmtId="0" fontId="40" fillId="0" borderId="30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0" fillId="0" borderId="3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left" vertical="center" wrapText="1"/>
    </xf>
    <xf numFmtId="0" fontId="40" fillId="0" borderId="25" xfId="0" applyFont="1" applyBorder="1" applyAlignment="1">
      <alignment horizontal="left" vertical="center" wrapText="1"/>
    </xf>
    <xf numFmtId="0" fontId="40" fillId="0" borderId="26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/>
    </xf>
    <xf numFmtId="0" fontId="44" fillId="0" borderId="28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/>
    </xf>
    <xf numFmtId="0" fontId="44" fillId="0" borderId="30" xfId="0" applyFont="1" applyBorder="1" applyAlignment="1">
      <alignment horizontal="left" vertical="center" wrapText="1"/>
    </xf>
    <xf numFmtId="0" fontId="44" fillId="0" borderId="29" xfId="0" applyFont="1" applyBorder="1" applyAlignment="1">
      <alignment horizontal="left" vertical="center" wrapText="1"/>
    </xf>
    <xf numFmtId="0" fontId="44" fillId="0" borderId="3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top"/>
    </xf>
    <xf numFmtId="0" fontId="43" fillId="0" borderId="1" xfId="0" applyFont="1" applyBorder="1" applyAlignment="1">
      <alignment horizontal="center" vertical="top"/>
    </xf>
    <xf numFmtId="0" fontId="44" fillId="0" borderId="30" xfId="0" applyFont="1" applyBorder="1" applyAlignment="1">
      <alignment horizontal="left" vertical="center"/>
    </xf>
    <xf numFmtId="0" fontId="44" fillId="0" borderId="3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42" fillId="0" borderId="1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2" fillId="0" borderId="29" xfId="0" applyFont="1" applyBorder="1" applyAlignment="1">
      <alignment vertical="center"/>
    </xf>
    <xf numFmtId="0" fontId="43" fillId="0" borderId="1" xfId="0" applyFont="1" applyBorder="1" applyAlignment="1">
      <alignment vertical="top"/>
    </xf>
    <xf numFmtId="49" fontId="43" fillId="0" borderId="1" xfId="0" applyNumberFormat="1" applyFont="1" applyBorder="1" applyAlignment="1">
      <alignment horizontal="left" vertical="center"/>
    </xf>
    <xf numFmtId="0" fontId="49" fillId="0" borderId="27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vertical="top"/>
    </xf>
    <xf numFmtId="0" fontId="50" fillId="0" borderId="1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horizontal="center" vertical="center"/>
    </xf>
    <xf numFmtId="49" fontId="50" fillId="0" borderId="1" xfId="0" applyNumberFormat="1" applyFont="1" applyBorder="1" applyAlignment="1" applyProtection="1">
      <alignment horizontal="left" vertical="center"/>
    </xf>
    <xf numFmtId="0" fontId="49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2" fillId="0" borderId="29" xfId="0" applyFont="1" applyBorder="1" applyAlignment="1">
      <alignment horizontal="left"/>
    </xf>
    <xf numFmtId="0" fontId="46" fillId="0" borderId="29" xfId="0" applyFont="1" applyBorder="1" applyAlignment="1"/>
    <xf numFmtId="0" fontId="40" fillId="0" borderId="27" xfId="0" applyFont="1" applyBorder="1" applyAlignment="1">
      <alignment vertical="top"/>
    </xf>
    <xf numFmtId="0" fontId="40" fillId="0" borderId="28" xfId="0" applyFont="1" applyBorder="1" applyAlignment="1">
      <alignment vertical="top"/>
    </xf>
    <xf numFmtId="0" fontId="40" fillId="0" borderId="30" xfId="0" applyFont="1" applyBorder="1" applyAlignment="1">
      <alignment vertical="top"/>
    </xf>
    <xf numFmtId="0" fontId="40" fillId="0" borderId="29" xfId="0" applyFont="1" applyBorder="1" applyAlignment="1">
      <alignment vertical="top"/>
    </xf>
    <xf numFmtId="0" fontId="40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calcChain" Target="calcChain.xml" /><Relationship Id="rId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2/113151111" TargetMode="External" /><Relationship Id="rId2" Type="http://schemas.openxmlformats.org/officeDocument/2006/relationships/hyperlink" Target="https://podminky.urs.cz/item/CS_URS_2026_02/131251103" TargetMode="External" /><Relationship Id="rId3" Type="http://schemas.openxmlformats.org/officeDocument/2006/relationships/hyperlink" Target="https://podminky.urs.cz/item/CS_URS_2026_02/132251252" TargetMode="External" /><Relationship Id="rId4" Type="http://schemas.openxmlformats.org/officeDocument/2006/relationships/hyperlink" Target="https://podminky.urs.cz/item/CS_URS_2026_02/162251102" TargetMode="External" /><Relationship Id="rId5" Type="http://schemas.openxmlformats.org/officeDocument/2006/relationships/hyperlink" Target="https://podminky.urs.cz/item/CS_URS_2026_02/162351104" TargetMode="External" /><Relationship Id="rId6" Type="http://schemas.openxmlformats.org/officeDocument/2006/relationships/hyperlink" Target="https://podminky.urs.cz/item/CS_URS_2026_02/167151111" TargetMode="External" /><Relationship Id="rId7" Type="http://schemas.openxmlformats.org/officeDocument/2006/relationships/hyperlink" Target="https://podminky.urs.cz/item/CS_URS_2026_02/171251101" TargetMode="External" /><Relationship Id="rId8" Type="http://schemas.openxmlformats.org/officeDocument/2006/relationships/hyperlink" Target="https://podminky.urs.cz/item/CS_URS_2026_02/174151101" TargetMode="External" /><Relationship Id="rId9" Type="http://schemas.openxmlformats.org/officeDocument/2006/relationships/hyperlink" Target="https://podminky.urs.cz/item/CS_URS_2026_02/181951112" TargetMode="External" /><Relationship Id="rId10" Type="http://schemas.openxmlformats.org/officeDocument/2006/relationships/hyperlink" Target="https://podminky.urs.cz/item/CS_URS_2026_02/271542211" TargetMode="External" /><Relationship Id="rId11" Type="http://schemas.openxmlformats.org/officeDocument/2006/relationships/hyperlink" Target="https://podminky.urs.cz/item/CS_URS_2026_02/274322511" TargetMode="External" /><Relationship Id="rId12" Type="http://schemas.openxmlformats.org/officeDocument/2006/relationships/hyperlink" Target="https://podminky.urs.cz/item/CS_URS_2026_02/274351121" TargetMode="External" /><Relationship Id="rId13" Type="http://schemas.openxmlformats.org/officeDocument/2006/relationships/hyperlink" Target="https://podminky.urs.cz/item/CS_URS_2026_02/274351122" TargetMode="External" /><Relationship Id="rId14" Type="http://schemas.openxmlformats.org/officeDocument/2006/relationships/hyperlink" Target="https://podminky.urs.cz/item/CS_URS_2026_02/274361821" TargetMode="External" /><Relationship Id="rId15" Type="http://schemas.openxmlformats.org/officeDocument/2006/relationships/hyperlink" Target="https://podminky.urs.cz/item/CS_URS_2026_02/275322511" TargetMode="External" /><Relationship Id="rId16" Type="http://schemas.openxmlformats.org/officeDocument/2006/relationships/hyperlink" Target="https://podminky.urs.cz/item/CS_URS_2026_02/275351121" TargetMode="External" /><Relationship Id="rId17" Type="http://schemas.openxmlformats.org/officeDocument/2006/relationships/hyperlink" Target="https://podminky.urs.cz/item/CS_URS_2026_02/275351122" TargetMode="External" /><Relationship Id="rId18" Type="http://schemas.openxmlformats.org/officeDocument/2006/relationships/hyperlink" Target="https://podminky.urs.cz/item/CS_URS_2026_02/275361821" TargetMode="External" /><Relationship Id="rId19" Type="http://schemas.openxmlformats.org/officeDocument/2006/relationships/hyperlink" Target="https://podminky.urs.cz/item/CS_URS_2026_02/337171112" TargetMode="External" /><Relationship Id="rId20" Type="http://schemas.openxmlformats.org/officeDocument/2006/relationships/hyperlink" Target="https://podminky.urs.cz/item/CS_URS_2026_02/338171115" TargetMode="External" /><Relationship Id="rId21" Type="http://schemas.openxmlformats.org/officeDocument/2006/relationships/hyperlink" Target="https://podminky.urs.cz/item/CS_URS_2026_02/348401130" TargetMode="External" /><Relationship Id="rId22" Type="http://schemas.openxmlformats.org/officeDocument/2006/relationships/hyperlink" Target="https://podminky.urs.cz/item/CS_URS_2026_02/444171111" TargetMode="External" /><Relationship Id="rId23" Type="http://schemas.openxmlformats.org/officeDocument/2006/relationships/hyperlink" Target="https://podminky.urs.cz/item/CS_URS_2026_02/631311235" TargetMode="External" /><Relationship Id="rId24" Type="http://schemas.openxmlformats.org/officeDocument/2006/relationships/hyperlink" Target="https://podminky.urs.cz/item/CS_URS_2026_02/631319013" TargetMode="External" /><Relationship Id="rId25" Type="http://schemas.openxmlformats.org/officeDocument/2006/relationships/hyperlink" Target="https://podminky.urs.cz/item/CS_URS_2026_02/631319175" TargetMode="External" /><Relationship Id="rId26" Type="http://schemas.openxmlformats.org/officeDocument/2006/relationships/hyperlink" Target="https://podminky.urs.cz/item/CS_URS_2026_02/631351101" TargetMode="External" /><Relationship Id="rId27" Type="http://schemas.openxmlformats.org/officeDocument/2006/relationships/hyperlink" Target="https://podminky.urs.cz/item/CS_URS_2026_02/631351102" TargetMode="External" /><Relationship Id="rId28" Type="http://schemas.openxmlformats.org/officeDocument/2006/relationships/hyperlink" Target="https://podminky.urs.cz/item/CS_URS_2026_02/631362021" TargetMode="External" /><Relationship Id="rId29" Type="http://schemas.openxmlformats.org/officeDocument/2006/relationships/hyperlink" Target="https://podminky.urs.cz/item/CS_URS_2026_02/633121112" TargetMode="External" /><Relationship Id="rId30" Type="http://schemas.openxmlformats.org/officeDocument/2006/relationships/hyperlink" Target="https://podminky.urs.cz/item/CS_URS_2026_02/919726122" TargetMode="External" /><Relationship Id="rId31" Type="http://schemas.openxmlformats.org/officeDocument/2006/relationships/hyperlink" Target="https://podminky.urs.cz/item/CS_URS_2026_02/953943211" TargetMode="External" /><Relationship Id="rId32" Type="http://schemas.openxmlformats.org/officeDocument/2006/relationships/hyperlink" Target="https://podminky.urs.cz/item/CS_URS_2026_02/953961214" TargetMode="External" /><Relationship Id="rId33" Type="http://schemas.openxmlformats.org/officeDocument/2006/relationships/hyperlink" Target="https://podminky.urs.cz/item/CS_URS_2026_02/953961218" TargetMode="External" /><Relationship Id="rId34" Type="http://schemas.openxmlformats.org/officeDocument/2006/relationships/hyperlink" Target="https://podminky.urs.cz/item/CS_URS_2026_02/953965121" TargetMode="External" /><Relationship Id="rId35" Type="http://schemas.openxmlformats.org/officeDocument/2006/relationships/hyperlink" Target="https://podminky.urs.cz/item/CS_URS_2026_02/953965155" TargetMode="External" /><Relationship Id="rId36" Type="http://schemas.openxmlformats.org/officeDocument/2006/relationships/hyperlink" Target="https://podminky.urs.cz/item/CS_URS_2026_02/997221571" TargetMode="External" /><Relationship Id="rId37" Type="http://schemas.openxmlformats.org/officeDocument/2006/relationships/hyperlink" Target="https://podminky.urs.cz/item/CS_URS_2026_02/997221579" TargetMode="External" /><Relationship Id="rId38" Type="http://schemas.openxmlformats.org/officeDocument/2006/relationships/hyperlink" Target="https://podminky.urs.cz/item/CS_URS_2026_02/997221612" TargetMode="External" /><Relationship Id="rId39" Type="http://schemas.openxmlformats.org/officeDocument/2006/relationships/hyperlink" Target="https://podminky.urs.cz/item/CS_URS_2026_02/998014211" TargetMode="External" /><Relationship Id="rId40" Type="http://schemas.openxmlformats.org/officeDocument/2006/relationships/hyperlink" Target="https://podminky.urs.cz/item/CS_URS_2026_02/741410022" TargetMode="External" /><Relationship Id="rId41" Type="http://schemas.openxmlformats.org/officeDocument/2006/relationships/hyperlink" Target="https://podminky.urs.cz/item/CS_URS_2026_02/741810001" TargetMode="External" /><Relationship Id="rId42" Type="http://schemas.openxmlformats.org/officeDocument/2006/relationships/hyperlink" Target="https://podminky.urs.cz/item/CS_URS_2026_02/998741121" TargetMode="External" /><Relationship Id="rId43" Type="http://schemas.openxmlformats.org/officeDocument/2006/relationships/hyperlink" Target="https://podminky.urs.cz/item/CS_URS_2026_02/764211416" TargetMode="External" /><Relationship Id="rId44" Type="http://schemas.openxmlformats.org/officeDocument/2006/relationships/hyperlink" Target="https://podminky.urs.cz/item/CS_URS_2026_02/764212404" TargetMode="External" /><Relationship Id="rId45" Type="http://schemas.openxmlformats.org/officeDocument/2006/relationships/hyperlink" Target="https://podminky.urs.cz/item/CS_URS_2026_02/764212432" TargetMode="External" /><Relationship Id="rId46" Type="http://schemas.openxmlformats.org/officeDocument/2006/relationships/hyperlink" Target="https://podminky.urs.cz/item/CS_URS_2026_02/764511404" TargetMode="External" /><Relationship Id="rId47" Type="http://schemas.openxmlformats.org/officeDocument/2006/relationships/hyperlink" Target="https://podminky.urs.cz/item/CS_URS_2026_02/764511444" TargetMode="External" /><Relationship Id="rId48" Type="http://schemas.openxmlformats.org/officeDocument/2006/relationships/hyperlink" Target="https://podminky.urs.cz/item/CS_URS_2026_02/764518422" TargetMode="External" /><Relationship Id="rId49" Type="http://schemas.openxmlformats.org/officeDocument/2006/relationships/hyperlink" Target="https://podminky.urs.cz/item/CS_URS_2026_02/998764121" TargetMode="External" /><Relationship Id="rId50" Type="http://schemas.openxmlformats.org/officeDocument/2006/relationships/hyperlink" Target="https://podminky.urs.cz/item/CS_URS_2026_02/767995112" TargetMode="External" /><Relationship Id="rId51" Type="http://schemas.openxmlformats.org/officeDocument/2006/relationships/hyperlink" Target="https://podminky.urs.cz/item/CS_URS_2026_02/767995114" TargetMode="External" /><Relationship Id="rId52" Type="http://schemas.openxmlformats.org/officeDocument/2006/relationships/hyperlink" Target="https://podminky.urs.cz/item/CS_URS_2026_02/998767121" TargetMode="External" /><Relationship Id="rId53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2/013294000" TargetMode="External" /><Relationship Id="rId2" Type="http://schemas.openxmlformats.org/officeDocument/2006/relationships/hyperlink" Target="https://podminky.urs.cz/item/CS_URS_2026_02/030001000" TargetMode="External" /><Relationship Id="rId3" Type="http://schemas.openxmlformats.org/officeDocument/2006/relationships/hyperlink" Target="https://podminky.urs.cz/item/CS_URS_2026_02/034103000" TargetMode="External" /><Relationship Id="rId4" Type="http://schemas.openxmlformats.org/officeDocument/2006/relationships/hyperlink" Target="https://podminky.urs.cz/item/CS_URS_2026_02/050001000" TargetMode="External" /><Relationship Id="rId5" Type="http://schemas.openxmlformats.org/officeDocument/2006/relationships/hyperlink" Target="https://podminky.urs.cz/item/CS_URS_2026_02/060001000" TargetMode="External" /><Relationship Id="rId6" Type="http://schemas.openxmlformats.org/officeDocument/2006/relationships/hyperlink" Target="https://podminky.urs.cz/item/CS_URS_2026_02/070001000" TargetMode="External" /><Relationship Id="rId7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28" t="s">
        <v>14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1"/>
      <c r="BE5" s="29" t="s">
        <v>15</v>
      </c>
      <c r="BS5" s="18" t="s">
        <v>6</v>
      </c>
    </row>
    <row r="6" s="1" customFormat="1" ht="36.96" customHeight="1">
      <c r="B6" s="22"/>
      <c r="C6" s="23"/>
      <c r="D6" s="30" t="s">
        <v>16</v>
      </c>
      <c r="E6" s="23"/>
      <c r="F6" s="23"/>
      <c r="G6" s="23"/>
      <c r="H6" s="23"/>
      <c r="I6" s="23"/>
      <c r="J6" s="23"/>
      <c r="K6" s="31" t="s">
        <v>17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1"/>
      <c r="BE6" s="32"/>
      <c r="BS6" s="18" t="s">
        <v>6</v>
      </c>
    </row>
    <row r="7" s="1" customFormat="1" ht="12" customHeight="1">
      <c r="B7" s="22"/>
      <c r="C7" s="23"/>
      <c r="D7" s="33" t="s">
        <v>18</v>
      </c>
      <c r="E7" s="23"/>
      <c r="F7" s="23"/>
      <c r="G7" s="23"/>
      <c r="H7" s="23"/>
      <c r="I7" s="23"/>
      <c r="J7" s="23"/>
      <c r="K7" s="28" t="s">
        <v>19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3" t="s">
        <v>20</v>
      </c>
      <c r="AL7" s="23"/>
      <c r="AM7" s="23"/>
      <c r="AN7" s="28" t="s">
        <v>19</v>
      </c>
      <c r="AO7" s="23"/>
      <c r="AP7" s="23"/>
      <c r="AQ7" s="23"/>
      <c r="AR7" s="21"/>
      <c r="BE7" s="32"/>
      <c r="BS7" s="18" t="s">
        <v>6</v>
      </c>
    </row>
    <row r="8" s="1" customFormat="1" ht="12" customHeight="1">
      <c r="B8" s="22"/>
      <c r="C8" s="23"/>
      <c r="D8" s="33" t="s">
        <v>21</v>
      </c>
      <c r="E8" s="23"/>
      <c r="F8" s="23"/>
      <c r="G8" s="23"/>
      <c r="H8" s="23"/>
      <c r="I8" s="23"/>
      <c r="J8" s="23"/>
      <c r="K8" s="28" t="s">
        <v>22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3" t="s">
        <v>23</v>
      </c>
      <c r="AL8" s="23"/>
      <c r="AM8" s="23"/>
      <c r="AN8" s="34" t="s">
        <v>24</v>
      </c>
      <c r="AO8" s="23"/>
      <c r="AP8" s="23"/>
      <c r="AQ8" s="23"/>
      <c r="AR8" s="21"/>
      <c r="BE8" s="32"/>
      <c r="BS8" s="18" t="s">
        <v>6</v>
      </c>
    </row>
    <row r="9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32"/>
      <c r="BS9" s="18" t="s">
        <v>6</v>
      </c>
    </row>
    <row r="10" s="1" customFormat="1" ht="12" customHeight="1">
      <c r="B10" s="22"/>
      <c r="C10" s="23"/>
      <c r="D10" s="33" t="s">
        <v>25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3" t="s">
        <v>26</v>
      </c>
      <c r="AL10" s="23"/>
      <c r="AM10" s="23"/>
      <c r="AN10" s="28" t="s">
        <v>19</v>
      </c>
      <c r="AO10" s="23"/>
      <c r="AP10" s="23"/>
      <c r="AQ10" s="23"/>
      <c r="AR10" s="21"/>
      <c r="BE10" s="32"/>
      <c r="BS10" s="18" t="s">
        <v>6</v>
      </c>
    </row>
    <row r="11" s="1" customFormat="1" ht="18.48" customHeight="1">
      <c r="B11" s="22"/>
      <c r="C11" s="23"/>
      <c r="D11" s="23"/>
      <c r="E11" s="28" t="s">
        <v>22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3" t="s">
        <v>27</v>
      </c>
      <c r="AL11" s="23"/>
      <c r="AM11" s="23"/>
      <c r="AN11" s="28" t="s">
        <v>19</v>
      </c>
      <c r="AO11" s="23"/>
      <c r="AP11" s="23"/>
      <c r="AQ11" s="23"/>
      <c r="AR11" s="21"/>
      <c r="BE11" s="32"/>
      <c r="BS11" s="18" t="s">
        <v>6</v>
      </c>
    </row>
    <row r="12" s="1" customFormat="1" ht="6.96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32"/>
      <c r="BS12" s="18" t="s">
        <v>6</v>
      </c>
    </row>
    <row r="13" s="1" customFormat="1" ht="12" customHeight="1">
      <c r="B13" s="22"/>
      <c r="C13" s="23"/>
      <c r="D13" s="33" t="s">
        <v>28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3" t="s">
        <v>26</v>
      </c>
      <c r="AL13" s="23"/>
      <c r="AM13" s="23"/>
      <c r="AN13" s="35" t="s">
        <v>29</v>
      </c>
      <c r="AO13" s="23"/>
      <c r="AP13" s="23"/>
      <c r="AQ13" s="23"/>
      <c r="AR13" s="21"/>
      <c r="BE13" s="32"/>
      <c r="BS13" s="18" t="s">
        <v>6</v>
      </c>
    </row>
    <row r="14">
      <c r="B14" s="22"/>
      <c r="C14" s="23"/>
      <c r="D14" s="23"/>
      <c r="E14" s="35" t="s">
        <v>29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 t="s">
        <v>27</v>
      </c>
      <c r="AL14" s="23"/>
      <c r="AM14" s="23"/>
      <c r="AN14" s="35" t="s">
        <v>29</v>
      </c>
      <c r="AO14" s="23"/>
      <c r="AP14" s="23"/>
      <c r="AQ14" s="23"/>
      <c r="AR14" s="21"/>
      <c r="BE14" s="32"/>
      <c r="BS14" s="18" t="s">
        <v>6</v>
      </c>
    </row>
    <row r="15" s="1" customFormat="1" ht="6.96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32"/>
      <c r="BS15" s="18" t="s">
        <v>4</v>
      </c>
    </row>
    <row r="16" s="1" customFormat="1" ht="12" customHeight="1">
      <c r="B16" s="22"/>
      <c r="C16" s="23"/>
      <c r="D16" s="33" t="s">
        <v>30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3" t="s">
        <v>26</v>
      </c>
      <c r="AL16" s="23"/>
      <c r="AM16" s="23"/>
      <c r="AN16" s="28" t="s">
        <v>19</v>
      </c>
      <c r="AO16" s="23"/>
      <c r="AP16" s="23"/>
      <c r="AQ16" s="23"/>
      <c r="AR16" s="21"/>
      <c r="BE16" s="32"/>
      <c r="BS16" s="18" t="s">
        <v>4</v>
      </c>
    </row>
    <row r="17" s="1" customFormat="1" ht="18.48" customHeight="1">
      <c r="B17" s="22"/>
      <c r="C17" s="23"/>
      <c r="D17" s="23"/>
      <c r="E17" s="28" t="s">
        <v>22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3" t="s">
        <v>27</v>
      </c>
      <c r="AL17" s="23"/>
      <c r="AM17" s="23"/>
      <c r="AN17" s="28" t="s">
        <v>19</v>
      </c>
      <c r="AO17" s="23"/>
      <c r="AP17" s="23"/>
      <c r="AQ17" s="23"/>
      <c r="AR17" s="21"/>
      <c r="BE17" s="32"/>
      <c r="BS17" s="18" t="s">
        <v>31</v>
      </c>
    </row>
    <row r="18" s="1" customFormat="1" ht="6.96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32"/>
      <c r="BS18" s="18" t="s">
        <v>6</v>
      </c>
    </row>
    <row r="19" s="1" customFormat="1" ht="12" customHeight="1">
      <c r="B19" s="22"/>
      <c r="C19" s="23"/>
      <c r="D19" s="33" t="s">
        <v>32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3" t="s">
        <v>26</v>
      </c>
      <c r="AL19" s="23"/>
      <c r="AM19" s="23"/>
      <c r="AN19" s="28" t="s">
        <v>19</v>
      </c>
      <c r="AO19" s="23"/>
      <c r="AP19" s="23"/>
      <c r="AQ19" s="23"/>
      <c r="AR19" s="21"/>
      <c r="BE19" s="32"/>
      <c r="BS19" s="18" t="s">
        <v>6</v>
      </c>
    </row>
    <row r="20" s="1" customFormat="1" ht="18.48" customHeight="1">
      <c r="B20" s="22"/>
      <c r="C20" s="23"/>
      <c r="D20" s="23"/>
      <c r="E20" s="28" t="s">
        <v>22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3" t="s">
        <v>27</v>
      </c>
      <c r="AL20" s="23"/>
      <c r="AM20" s="23"/>
      <c r="AN20" s="28" t="s">
        <v>19</v>
      </c>
      <c r="AO20" s="23"/>
      <c r="AP20" s="23"/>
      <c r="AQ20" s="23"/>
      <c r="AR20" s="21"/>
      <c r="BE20" s="32"/>
      <c r="BS20" s="18" t="s">
        <v>31</v>
      </c>
    </row>
    <row r="21" s="1" customFormat="1" ht="6.96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32"/>
    </row>
    <row r="22" s="1" customFormat="1" ht="12" customHeight="1">
      <c r="B22" s="22"/>
      <c r="C22" s="23"/>
      <c r="D22" s="33" t="s">
        <v>33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32"/>
    </row>
    <row r="23" s="1" customFormat="1" ht="47.25" customHeight="1">
      <c r="B23" s="22"/>
      <c r="C23" s="23"/>
      <c r="D23" s="23"/>
      <c r="E23" s="37" t="s">
        <v>34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23"/>
      <c r="AP23" s="23"/>
      <c r="AQ23" s="23"/>
      <c r="AR23" s="21"/>
      <c r="BE23" s="32"/>
    </row>
    <row r="24" s="1" customFormat="1" ht="6.96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32"/>
    </row>
    <row r="25" s="1" customFormat="1" ht="6.96" customHeight="1">
      <c r="B25" s="22"/>
      <c r="C25" s="2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23"/>
      <c r="AQ25" s="23"/>
      <c r="AR25" s="21"/>
      <c r="BE25" s="32"/>
    </row>
    <row r="26" s="2" customFormat="1" ht="25.92" customHeight="1">
      <c r="A26" s="39"/>
      <c r="B26" s="40"/>
      <c r="C26" s="41"/>
      <c r="D26" s="42" t="s">
        <v>35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>
        <f>ROUND(AG54,2)</f>
        <v>0</v>
      </c>
      <c r="AL26" s="43"/>
      <c r="AM26" s="43"/>
      <c r="AN26" s="43"/>
      <c r="AO26" s="43"/>
      <c r="AP26" s="41"/>
      <c r="AQ26" s="41"/>
      <c r="AR26" s="45"/>
      <c r="BE26" s="32"/>
    </row>
    <row r="27" s="2" customFormat="1" ht="6.96" customHeight="1">
      <c r="A27" s="39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  <c r="BE27" s="32"/>
    </row>
    <row r="28" s="2" customFormat="1">
      <c r="A28" s="39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6" t="s">
        <v>36</v>
      </c>
      <c r="M28" s="46"/>
      <c r="N28" s="46"/>
      <c r="O28" s="46"/>
      <c r="P28" s="46"/>
      <c r="Q28" s="41"/>
      <c r="R28" s="41"/>
      <c r="S28" s="41"/>
      <c r="T28" s="41"/>
      <c r="U28" s="41"/>
      <c r="V28" s="41"/>
      <c r="W28" s="46" t="s">
        <v>37</v>
      </c>
      <c r="X28" s="46"/>
      <c r="Y28" s="46"/>
      <c r="Z28" s="46"/>
      <c r="AA28" s="46"/>
      <c r="AB28" s="46"/>
      <c r="AC28" s="46"/>
      <c r="AD28" s="46"/>
      <c r="AE28" s="46"/>
      <c r="AF28" s="41"/>
      <c r="AG28" s="41"/>
      <c r="AH28" s="41"/>
      <c r="AI28" s="41"/>
      <c r="AJ28" s="41"/>
      <c r="AK28" s="46" t="s">
        <v>38</v>
      </c>
      <c r="AL28" s="46"/>
      <c r="AM28" s="46"/>
      <c r="AN28" s="46"/>
      <c r="AO28" s="46"/>
      <c r="AP28" s="41"/>
      <c r="AQ28" s="41"/>
      <c r="AR28" s="45"/>
      <c r="BE28" s="32"/>
    </row>
    <row r="29" s="3" customFormat="1" ht="14.4" customHeight="1">
      <c r="A29" s="3"/>
      <c r="B29" s="47"/>
      <c r="C29" s="48"/>
      <c r="D29" s="33" t="s">
        <v>39</v>
      </c>
      <c r="E29" s="48"/>
      <c r="F29" s="33" t="s">
        <v>40</v>
      </c>
      <c r="G29" s="48"/>
      <c r="H29" s="48"/>
      <c r="I29" s="48"/>
      <c r="J29" s="48"/>
      <c r="K29" s="48"/>
      <c r="L29" s="49">
        <v>0.20999999999999999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50">
        <f>ROUND(AZ54, 2)</f>
        <v>0</v>
      </c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50">
        <f>ROUND(AV54, 2)</f>
        <v>0</v>
      </c>
      <c r="AL29" s="48"/>
      <c r="AM29" s="48"/>
      <c r="AN29" s="48"/>
      <c r="AO29" s="48"/>
      <c r="AP29" s="48"/>
      <c r="AQ29" s="48"/>
      <c r="AR29" s="51"/>
      <c r="BE29" s="52"/>
    </row>
    <row r="30" s="3" customFormat="1" ht="14.4" customHeight="1">
      <c r="A30" s="3"/>
      <c r="B30" s="47"/>
      <c r="C30" s="48"/>
      <c r="D30" s="48"/>
      <c r="E30" s="48"/>
      <c r="F30" s="33" t="s">
        <v>41</v>
      </c>
      <c r="G30" s="48"/>
      <c r="H30" s="48"/>
      <c r="I30" s="48"/>
      <c r="J30" s="48"/>
      <c r="K30" s="48"/>
      <c r="L30" s="49">
        <v>0.12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50">
        <f>ROUND(BA54, 2)</f>
        <v>0</v>
      </c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50">
        <f>ROUND(AW54, 2)</f>
        <v>0</v>
      </c>
      <c r="AL30" s="48"/>
      <c r="AM30" s="48"/>
      <c r="AN30" s="48"/>
      <c r="AO30" s="48"/>
      <c r="AP30" s="48"/>
      <c r="AQ30" s="48"/>
      <c r="AR30" s="51"/>
      <c r="BE30" s="52"/>
    </row>
    <row r="31" hidden="1" s="3" customFormat="1" ht="14.4" customHeight="1">
      <c r="A31" s="3"/>
      <c r="B31" s="47"/>
      <c r="C31" s="48"/>
      <c r="D31" s="48"/>
      <c r="E31" s="48"/>
      <c r="F31" s="33" t="s">
        <v>42</v>
      </c>
      <c r="G31" s="48"/>
      <c r="H31" s="48"/>
      <c r="I31" s="48"/>
      <c r="J31" s="48"/>
      <c r="K31" s="48"/>
      <c r="L31" s="49">
        <v>0.20999999999999999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50">
        <f>ROUND(BB54, 2)</f>
        <v>0</v>
      </c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50">
        <v>0</v>
      </c>
      <c r="AL31" s="48"/>
      <c r="AM31" s="48"/>
      <c r="AN31" s="48"/>
      <c r="AO31" s="48"/>
      <c r="AP31" s="48"/>
      <c r="AQ31" s="48"/>
      <c r="AR31" s="51"/>
      <c r="BE31" s="52"/>
    </row>
    <row r="32" hidden="1" s="3" customFormat="1" ht="14.4" customHeight="1">
      <c r="A32" s="3"/>
      <c r="B32" s="47"/>
      <c r="C32" s="48"/>
      <c r="D32" s="48"/>
      <c r="E32" s="48"/>
      <c r="F32" s="33" t="s">
        <v>43</v>
      </c>
      <c r="G32" s="48"/>
      <c r="H32" s="48"/>
      <c r="I32" s="48"/>
      <c r="J32" s="48"/>
      <c r="K32" s="48"/>
      <c r="L32" s="49">
        <v>0.12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50">
        <f>ROUND(BC54, 2)</f>
        <v>0</v>
      </c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50">
        <v>0</v>
      </c>
      <c r="AL32" s="48"/>
      <c r="AM32" s="48"/>
      <c r="AN32" s="48"/>
      <c r="AO32" s="48"/>
      <c r="AP32" s="48"/>
      <c r="AQ32" s="48"/>
      <c r="AR32" s="51"/>
      <c r="BE32" s="52"/>
    </row>
    <row r="33" hidden="1" s="3" customFormat="1" ht="14.4" customHeight="1">
      <c r="A33" s="3"/>
      <c r="B33" s="47"/>
      <c r="C33" s="48"/>
      <c r="D33" s="48"/>
      <c r="E33" s="48"/>
      <c r="F33" s="33" t="s">
        <v>44</v>
      </c>
      <c r="G33" s="48"/>
      <c r="H33" s="48"/>
      <c r="I33" s="48"/>
      <c r="J33" s="48"/>
      <c r="K33" s="48"/>
      <c r="L33" s="49">
        <v>0</v>
      </c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0">
        <f>ROUND(BD54, 2)</f>
        <v>0</v>
      </c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50">
        <v>0</v>
      </c>
      <c r="AL33" s="48"/>
      <c r="AM33" s="48"/>
      <c r="AN33" s="48"/>
      <c r="AO33" s="48"/>
      <c r="AP33" s="48"/>
      <c r="AQ33" s="48"/>
      <c r="AR33" s="51"/>
      <c r="BE33" s="3"/>
    </row>
    <row r="34" s="2" customFormat="1" ht="6.96" customHeigh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  <c r="BE34" s="39"/>
    </row>
    <row r="35" s="2" customFormat="1" ht="25.92" customHeight="1">
      <c r="A35" s="39"/>
      <c r="B35" s="40"/>
      <c r="C35" s="53"/>
      <c r="D35" s="54" t="s">
        <v>45</v>
      </c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6" t="s">
        <v>46</v>
      </c>
      <c r="U35" s="55"/>
      <c r="V35" s="55"/>
      <c r="W35" s="55"/>
      <c r="X35" s="57" t="s">
        <v>47</v>
      </c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8">
        <f>SUM(AK26:AK33)</f>
        <v>0</v>
      </c>
      <c r="AL35" s="55"/>
      <c r="AM35" s="55"/>
      <c r="AN35" s="55"/>
      <c r="AO35" s="59"/>
      <c r="AP35" s="53"/>
      <c r="AQ35" s="53"/>
      <c r="AR35" s="45"/>
      <c r="BE35" s="39"/>
    </row>
    <row r="36" s="2" customFormat="1" ht="6.96" customHeight="1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  <c r="BE36" s="39"/>
    </row>
    <row r="37" s="2" customFormat="1" ht="6.96" customHeight="1">
      <c r="A37" s="39"/>
      <c r="B37" s="60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45"/>
      <c r="BE37" s="39"/>
    </row>
    <row r="41" s="2" customFormat="1" ht="6.96" customHeight="1">
      <c r="A41" s="39"/>
      <c r="B41" s="62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45"/>
      <c r="BE41" s="39"/>
    </row>
    <row r="42" s="2" customFormat="1" ht="24.96" customHeight="1">
      <c r="A42" s="39"/>
      <c r="B42" s="40"/>
      <c r="C42" s="24" t="s">
        <v>48</v>
      </c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5"/>
      <c r="BE42" s="39"/>
    </row>
    <row r="43" s="2" customFormat="1" ht="6.96" customHeight="1">
      <c r="A43" s="39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5"/>
      <c r="BE43" s="39"/>
    </row>
    <row r="44" s="4" customFormat="1" ht="12" customHeight="1">
      <c r="A44" s="4"/>
      <c r="B44" s="64"/>
      <c r="C44" s="33" t="s">
        <v>13</v>
      </c>
      <c r="D44" s="65"/>
      <c r="E44" s="65"/>
      <c r="F44" s="65"/>
      <c r="G44" s="65"/>
      <c r="H44" s="65"/>
      <c r="I44" s="65"/>
      <c r="J44" s="65"/>
      <c r="K44" s="65"/>
      <c r="L44" s="65" t="str">
        <f>K5</f>
        <v>123</v>
      </c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6"/>
      <c r="BE44" s="4"/>
    </row>
    <row r="45" s="5" customFormat="1" ht="36.96" customHeight="1">
      <c r="A45" s="5"/>
      <c r="B45" s="67"/>
      <c r="C45" s="68" t="s">
        <v>16</v>
      </c>
      <c r="D45" s="69"/>
      <c r="E45" s="69"/>
      <c r="F45" s="69"/>
      <c r="G45" s="69"/>
      <c r="H45" s="69"/>
      <c r="I45" s="69"/>
      <c r="J45" s="69"/>
      <c r="K45" s="69"/>
      <c r="L45" s="70" t="str">
        <f>K6</f>
        <v>Oprava přístřešku ZOO Lešná</v>
      </c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71"/>
      <c r="BE45" s="5"/>
    </row>
    <row r="46" s="2" customFormat="1" ht="6.96" customHeight="1">
      <c r="A46" s="39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5"/>
      <c r="BE46" s="39"/>
    </row>
    <row r="47" s="2" customFormat="1" ht="12" customHeight="1">
      <c r="A47" s="39"/>
      <c r="B47" s="40"/>
      <c r="C47" s="33" t="s">
        <v>21</v>
      </c>
      <c r="D47" s="41"/>
      <c r="E47" s="41"/>
      <c r="F47" s="41"/>
      <c r="G47" s="41"/>
      <c r="H47" s="41"/>
      <c r="I47" s="41"/>
      <c r="J47" s="41"/>
      <c r="K47" s="41"/>
      <c r="L47" s="72" t="str">
        <f>IF(K8="","",K8)</f>
        <v xml:space="preserve"> </v>
      </c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33" t="s">
        <v>23</v>
      </c>
      <c r="AJ47" s="41"/>
      <c r="AK47" s="41"/>
      <c r="AL47" s="41"/>
      <c r="AM47" s="73" t="str">
        <f>IF(AN8= "","",AN8)</f>
        <v>22. 9. 2026</v>
      </c>
      <c r="AN47" s="73"/>
      <c r="AO47" s="41"/>
      <c r="AP47" s="41"/>
      <c r="AQ47" s="41"/>
      <c r="AR47" s="45"/>
      <c r="BE47" s="39"/>
    </row>
    <row r="48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5"/>
      <c r="BE48" s="39"/>
    </row>
    <row r="49" s="2" customFormat="1" ht="15.15" customHeight="1">
      <c r="A49" s="39"/>
      <c r="B49" s="40"/>
      <c r="C49" s="33" t="s">
        <v>25</v>
      </c>
      <c r="D49" s="41"/>
      <c r="E49" s="41"/>
      <c r="F49" s="41"/>
      <c r="G49" s="41"/>
      <c r="H49" s="41"/>
      <c r="I49" s="41"/>
      <c r="J49" s="41"/>
      <c r="K49" s="41"/>
      <c r="L49" s="65" t="str">
        <f>IF(E11= "","",E11)</f>
        <v xml:space="preserve"> </v>
      </c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33" t="s">
        <v>30</v>
      </c>
      <c r="AJ49" s="41"/>
      <c r="AK49" s="41"/>
      <c r="AL49" s="41"/>
      <c r="AM49" s="74" t="str">
        <f>IF(E17="","",E17)</f>
        <v xml:space="preserve"> </v>
      </c>
      <c r="AN49" s="65"/>
      <c r="AO49" s="65"/>
      <c r="AP49" s="65"/>
      <c r="AQ49" s="41"/>
      <c r="AR49" s="45"/>
      <c r="AS49" s="75" t="s">
        <v>49</v>
      </c>
      <c r="AT49" s="76"/>
      <c r="AU49" s="77"/>
      <c r="AV49" s="77"/>
      <c r="AW49" s="77"/>
      <c r="AX49" s="77"/>
      <c r="AY49" s="77"/>
      <c r="AZ49" s="77"/>
      <c r="BA49" s="77"/>
      <c r="BB49" s="77"/>
      <c r="BC49" s="77"/>
      <c r="BD49" s="78"/>
      <c r="BE49" s="39"/>
    </row>
    <row r="50" s="2" customFormat="1" ht="15.15" customHeight="1">
      <c r="A50" s="39"/>
      <c r="B50" s="40"/>
      <c r="C50" s="33" t="s">
        <v>28</v>
      </c>
      <c r="D50" s="41"/>
      <c r="E50" s="41"/>
      <c r="F50" s="41"/>
      <c r="G50" s="41"/>
      <c r="H50" s="41"/>
      <c r="I50" s="41"/>
      <c r="J50" s="41"/>
      <c r="K50" s="41"/>
      <c r="L50" s="65" t="str">
        <f>IF(E14= "Vyplň údaj","",E14)</f>
        <v/>
      </c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33" t="s">
        <v>32</v>
      </c>
      <c r="AJ50" s="41"/>
      <c r="AK50" s="41"/>
      <c r="AL50" s="41"/>
      <c r="AM50" s="74" t="str">
        <f>IF(E20="","",E20)</f>
        <v xml:space="preserve"> </v>
      </c>
      <c r="AN50" s="65"/>
      <c r="AO50" s="65"/>
      <c r="AP50" s="65"/>
      <c r="AQ50" s="41"/>
      <c r="AR50" s="45"/>
      <c r="AS50" s="79"/>
      <c r="AT50" s="80"/>
      <c r="AU50" s="81"/>
      <c r="AV50" s="81"/>
      <c r="AW50" s="81"/>
      <c r="AX50" s="81"/>
      <c r="AY50" s="81"/>
      <c r="AZ50" s="81"/>
      <c r="BA50" s="81"/>
      <c r="BB50" s="81"/>
      <c r="BC50" s="81"/>
      <c r="BD50" s="82"/>
      <c r="BE50" s="39"/>
    </row>
    <row r="51" s="2" customFormat="1" ht="10.8" customHeight="1">
      <c r="A51" s="39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5"/>
      <c r="AS51" s="83"/>
      <c r="AT51" s="84"/>
      <c r="AU51" s="85"/>
      <c r="AV51" s="85"/>
      <c r="AW51" s="85"/>
      <c r="AX51" s="85"/>
      <c r="AY51" s="85"/>
      <c r="AZ51" s="85"/>
      <c r="BA51" s="85"/>
      <c r="BB51" s="85"/>
      <c r="BC51" s="85"/>
      <c r="BD51" s="86"/>
      <c r="BE51" s="39"/>
    </row>
    <row r="52" s="2" customFormat="1" ht="29.28" customHeight="1">
      <c r="A52" s="39"/>
      <c r="B52" s="40"/>
      <c r="C52" s="87" t="s">
        <v>50</v>
      </c>
      <c r="D52" s="88"/>
      <c r="E52" s="88"/>
      <c r="F52" s="88"/>
      <c r="G52" s="88"/>
      <c r="H52" s="89"/>
      <c r="I52" s="90" t="s">
        <v>51</v>
      </c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91" t="s">
        <v>52</v>
      </c>
      <c r="AH52" s="88"/>
      <c r="AI52" s="88"/>
      <c r="AJ52" s="88"/>
      <c r="AK52" s="88"/>
      <c r="AL52" s="88"/>
      <c r="AM52" s="88"/>
      <c r="AN52" s="90" t="s">
        <v>53</v>
      </c>
      <c r="AO52" s="88"/>
      <c r="AP52" s="88"/>
      <c r="AQ52" s="92" t="s">
        <v>54</v>
      </c>
      <c r="AR52" s="45"/>
      <c r="AS52" s="93" t="s">
        <v>55</v>
      </c>
      <c r="AT52" s="94" t="s">
        <v>56</v>
      </c>
      <c r="AU52" s="94" t="s">
        <v>57</v>
      </c>
      <c r="AV52" s="94" t="s">
        <v>58</v>
      </c>
      <c r="AW52" s="94" t="s">
        <v>59</v>
      </c>
      <c r="AX52" s="94" t="s">
        <v>60</v>
      </c>
      <c r="AY52" s="94" t="s">
        <v>61</v>
      </c>
      <c r="AZ52" s="94" t="s">
        <v>62</v>
      </c>
      <c r="BA52" s="94" t="s">
        <v>63</v>
      </c>
      <c r="BB52" s="94" t="s">
        <v>64</v>
      </c>
      <c r="BC52" s="94" t="s">
        <v>65</v>
      </c>
      <c r="BD52" s="95" t="s">
        <v>66</v>
      </c>
      <c r="BE52" s="39"/>
    </row>
    <row r="53" s="2" customFormat="1" ht="10.8" customHeight="1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5"/>
      <c r="AS53" s="96"/>
      <c r="AT53" s="97"/>
      <c r="AU53" s="97"/>
      <c r="AV53" s="97"/>
      <c r="AW53" s="97"/>
      <c r="AX53" s="97"/>
      <c r="AY53" s="97"/>
      <c r="AZ53" s="97"/>
      <c r="BA53" s="97"/>
      <c r="BB53" s="97"/>
      <c r="BC53" s="97"/>
      <c r="BD53" s="98"/>
      <c r="BE53" s="39"/>
    </row>
    <row r="54" s="6" customFormat="1" ht="32.4" customHeight="1">
      <c r="A54" s="6"/>
      <c r="B54" s="99"/>
      <c r="C54" s="100" t="s">
        <v>67</v>
      </c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2">
        <f>ROUND(SUM(AG55:AG56),2)</f>
        <v>0</v>
      </c>
      <c r="AH54" s="102"/>
      <c r="AI54" s="102"/>
      <c r="AJ54" s="102"/>
      <c r="AK54" s="102"/>
      <c r="AL54" s="102"/>
      <c r="AM54" s="102"/>
      <c r="AN54" s="103">
        <f>SUM(AG54,AT54)</f>
        <v>0</v>
      </c>
      <c r="AO54" s="103"/>
      <c r="AP54" s="103"/>
      <c r="AQ54" s="104" t="s">
        <v>19</v>
      </c>
      <c r="AR54" s="105"/>
      <c r="AS54" s="106">
        <f>ROUND(SUM(AS55:AS56),2)</f>
        <v>0</v>
      </c>
      <c r="AT54" s="107">
        <f>ROUND(SUM(AV54:AW54),2)</f>
        <v>0</v>
      </c>
      <c r="AU54" s="108">
        <f>ROUND(SUM(AU55:AU56),5)</f>
        <v>0</v>
      </c>
      <c r="AV54" s="107">
        <f>ROUND(AZ54*L29,2)</f>
        <v>0</v>
      </c>
      <c r="AW54" s="107">
        <f>ROUND(BA54*L30,2)</f>
        <v>0</v>
      </c>
      <c r="AX54" s="107">
        <f>ROUND(BB54*L29,2)</f>
        <v>0</v>
      </c>
      <c r="AY54" s="107">
        <f>ROUND(BC54*L30,2)</f>
        <v>0</v>
      </c>
      <c r="AZ54" s="107">
        <f>ROUND(SUM(AZ55:AZ56),2)</f>
        <v>0</v>
      </c>
      <c r="BA54" s="107">
        <f>ROUND(SUM(BA55:BA56),2)</f>
        <v>0</v>
      </c>
      <c r="BB54" s="107">
        <f>ROUND(SUM(BB55:BB56),2)</f>
        <v>0</v>
      </c>
      <c r="BC54" s="107">
        <f>ROUND(SUM(BC55:BC56),2)</f>
        <v>0</v>
      </c>
      <c r="BD54" s="109">
        <f>ROUND(SUM(BD55:BD56),2)</f>
        <v>0</v>
      </c>
      <c r="BE54" s="6"/>
      <c r="BS54" s="110" t="s">
        <v>68</v>
      </c>
      <c r="BT54" s="110" t="s">
        <v>69</v>
      </c>
      <c r="BU54" s="111" t="s">
        <v>70</v>
      </c>
      <c r="BV54" s="110" t="s">
        <v>71</v>
      </c>
      <c r="BW54" s="110" t="s">
        <v>5</v>
      </c>
      <c r="BX54" s="110" t="s">
        <v>72</v>
      </c>
      <c r="CL54" s="110" t="s">
        <v>19</v>
      </c>
    </row>
    <row r="55" s="7" customFormat="1" ht="16.5" customHeight="1">
      <c r="A55" s="112" t="s">
        <v>73</v>
      </c>
      <c r="B55" s="113"/>
      <c r="C55" s="114"/>
      <c r="D55" s="115" t="s">
        <v>74</v>
      </c>
      <c r="E55" s="115"/>
      <c r="F55" s="115"/>
      <c r="G55" s="115"/>
      <c r="H55" s="115"/>
      <c r="I55" s="116"/>
      <c r="J55" s="115" t="s">
        <v>75</v>
      </c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7">
        <f>'SO.01 - Hlavní stavební o...'!J30</f>
        <v>0</v>
      </c>
      <c r="AH55" s="116"/>
      <c r="AI55" s="116"/>
      <c r="AJ55" s="116"/>
      <c r="AK55" s="116"/>
      <c r="AL55" s="116"/>
      <c r="AM55" s="116"/>
      <c r="AN55" s="117">
        <f>SUM(AG55,AT55)</f>
        <v>0</v>
      </c>
      <c r="AO55" s="116"/>
      <c r="AP55" s="116"/>
      <c r="AQ55" s="118" t="s">
        <v>76</v>
      </c>
      <c r="AR55" s="119"/>
      <c r="AS55" s="120">
        <v>0</v>
      </c>
      <c r="AT55" s="121">
        <f>ROUND(SUM(AV55:AW55),2)</f>
        <v>0</v>
      </c>
      <c r="AU55" s="122">
        <f>'SO.01 - Hlavní stavební o...'!P93</f>
        <v>0</v>
      </c>
      <c r="AV55" s="121">
        <f>'SO.01 - Hlavní stavební o...'!J33</f>
        <v>0</v>
      </c>
      <c r="AW55" s="121">
        <f>'SO.01 - Hlavní stavební o...'!J34</f>
        <v>0</v>
      </c>
      <c r="AX55" s="121">
        <f>'SO.01 - Hlavní stavební o...'!J35</f>
        <v>0</v>
      </c>
      <c r="AY55" s="121">
        <f>'SO.01 - Hlavní stavební o...'!J36</f>
        <v>0</v>
      </c>
      <c r="AZ55" s="121">
        <f>'SO.01 - Hlavní stavební o...'!F33</f>
        <v>0</v>
      </c>
      <c r="BA55" s="121">
        <f>'SO.01 - Hlavní stavební o...'!F34</f>
        <v>0</v>
      </c>
      <c r="BB55" s="121">
        <f>'SO.01 - Hlavní stavební o...'!F35</f>
        <v>0</v>
      </c>
      <c r="BC55" s="121">
        <f>'SO.01 - Hlavní stavební o...'!F36</f>
        <v>0</v>
      </c>
      <c r="BD55" s="123">
        <f>'SO.01 - Hlavní stavební o...'!F37</f>
        <v>0</v>
      </c>
      <c r="BE55" s="7"/>
      <c r="BT55" s="124" t="s">
        <v>77</v>
      </c>
      <c r="BV55" s="124" t="s">
        <v>71</v>
      </c>
      <c r="BW55" s="124" t="s">
        <v>78</v>
      </c>
      <c r="BX55" s="124" t="s">
        <v>5</v>
      </c>
      <c r="CL55" s="124" t="s">
        <v>19</v>
      </c>
      <c r="CM55" s="124" t="s">
        <v>79</v>
      </c>
    </row>
    <row r="56" s="7" customFormat="1" ht="16.5" customHeight="1">
      <c r="A56" s="112" t="s">
        <v>73</v>
      </c>
      <c r="B56" s="113"/>
      <c r="C56" s="114"/>
      <c r="D56" s="115" t="s">
        <v>80</v>
      </c>
      <c r="E56" s="115"/>
      <c r="F56" s="115"/>
      <c r="G56" s="115"/>
      <c r="H56" s="115"/>
      <c r="I56" s="116"/>
      <c r="J56" s="115" t="s">
        <v>81</v>
      </c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7">
        <f>'02 - VRN'!J30</f>
        <v>0</v>
      </c>
      <c r="AH56" s="116"/>
      <c r="AI56" s="116"/>
      <c r="AJ56" s="116"/>
      <c r="AK56" s="116"/>
      <c r="AL56" s="116"/>
      <c r="AM56" s="116"/>
      <c r="AN56" s="117">
        <f>SUM(AG56,AT56)</f>
        <v>0</v>
      </c>
      <c r="AO56" s="116"/>
      <c r="AP56" s="116"/>
      <c r="AQ56" s="118" t="s">
        <v>76</v>
      </c>
      <c r="AR56" s="119"/>
      <c r="AS56" s="125">
        <v>0</v>
      </c>
      <c r="AT56" s="126">
        <f>ROUND(SUM(AV56:AW56),2)</f>
        <v>0</v>
      </c>
      <c r="AU56" s="127">
        <f>'02 - VRN'!P85</f>
        <v>0</v>
      </c>
      <c r="AV56" s="126">
        <f>'02 - VRN'!J33</f>
        <v>0</v>
      </c>
      <c r="AW56" s="126">
        <f>'02 - VRN'!J34</f>
        <v>0</v>
      </c>
      <c r="AX56" s="126">
        <f>'02 - VRN'!J35</f>
        <v>0</v>
      </c>
      <c r="AY56" s="126">
        <f>'02 - VRN'!J36</f>
        <v>0</v>
      </c>
      <c r="AZ56" s="126">
        <f>'02 - VRN'!F33</f>
        <v>0</v>
      </c>
      <c r="BA56" s="126">
        <f>'02 - VRN'!F34</f>
        <v>0</v>
      </c>
      <c r="BB56" s="126">
        <f>'02 - VRN'!F35</f>
        <v>0</v>
      </c>
      <c r="BC56" s="126">
        <f>'02 - VRN'!F36</f>
        <v>0</v>
      </c>
      <c r="BD56" s="128">
        <f>'02 - VRN'!F37</f>
        <v>0</v>
      </c>
      <c r="BE56" s="7"/>
      <c r="BT56" s="124" t="s">
        <v>77</v>
      </c>
      <c r="BV56" s="124" t="s">
        <v>71</v>
      </c>
      <c r="BW56" s="124" t="s">
        <v>82</v>
      </c>
      <c r="BX56" s="124" t="s">
        <v>5</v>
      </c>
      <c r="CL56" s="124" t="s">
        <v>19</v>
      </c>
      <c r="CM56" s="124" t="s">
        <v>79</v>
      </c>
    </row>
    <row r="57" s="2" customFormat="1" ht="30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5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="2" customFormat="1" ht="6.96" customHeight="1">
      <c r="A58" s="39"/>
      <c r="B58" s="60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45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</sheetData>
  <sheetProtection sheet="1" formatColumns="0" formatRows="0" objects="1" scenarios="1" spinCount="100000" saltValue="UcKjNOdLxp2KH22o/k2X6/jH9Z1Ry6QJgspR9eIxXJRIxgptA4U5IYWVFlYMj3bdTeRdayX2oOTIU/CKVCBnEQ==" hashValue="XuzUbWB5jyMHiCATbGJAsJPjjSP0/kYxtFHh3EyuyWCiccuFZyUkivx374CcdtL6A6oMviPL4Ov3ultGTHq7fQ==" algorithmName="SHA-512" password="D152"/>
  <mergeCells count="46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N56:AP56"/>
    <mergeCell ref="AG56:AM56"/>
    <mergeCell ref="D56:H56"/>
    <mergeCell ref="J56:AF56"/>
    <mergeCell ref="AG54:AM54"/>
    <mergeCell ref="AN54:AP54"/>
    <mergeCell ref="AR2:BE2"/>
  </mergeCells>
  <hyperlinks>
    <hyperlink ref="A55" location="'SO.01 - Hlavní stavební o...'!C2" display="/"/>
    <hyperlink ref="A56" location="'02 - VRN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78</v>
      </c>
    </row>
    <row r="3" s="1" customFormat="1" ht="6.96" customHeight="1">
      <c r="B3" s="129"/>
      <c r="C3" s="130"/>
      <c r="D3" s="130"/>
      <c r="E3" s="130"/>
      <c r="F3" s="130"/>
      <c r="G3" s="130"/>
      <c r="H3" s="130"/>
      <c r="I3" s="130"/>
      <c r="J3" s="130"/>
      <c r="K3" s="130"/>
      <c r="L3" s="21"/>
      <c r="AT3" s="18" t="s">
        <v>79</v>
      </c>
    </row>
    <row r="4" s="1" customFormat="1" ht="24.96" customHeight="1">
      <c r="B4" s="21"/>
      <c r="D4" s="131" t="s">
        <v>83</v>
      </c>
      <c r="L4" s="21"/>
      <c r="M4" s="132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33" t="s">
        <v>16</v>
      </c>
      <c r="L6" s="21"/>
    </row>
    <row r="7" s="1" customFormat="1" ht="16.5" customHeight="1">
      <c r="B7" s="21"/>
      <c r="E7" s="134" t="str">
        <f>'Rekapitulace stavby'!K6</f>
        <v>Oprava přístřešku ZOO Lešná</v>
      </c>
      <c r="F7" s="133"/>
      <c r="G7" s="133"/>
      <c r="H7" s="133"/>
      <c r="L7" s="21"/>
    </row>
    <row r="8" s="2" customFormat="1" ht="12" customHeight="1">
      <c r="A8" s="39"/>
      <c r="B8" s="45"/>
      <c r="C8" s="39"/>
      <c r="D8" s="133" t="s">
        <v>84</v>
      </c>
      <c r="E8" s="39"/>
      <c r="F8" s="39"/>
      <c r="G8" s="39"/>
      <c r="H8" s="39"/>
      <c r="I8" s="39"/>
      <c r="J8" s="39"/>
      <c r="K8" s="39"/>
      <c r="L8" s="135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36" t="s">
        <v>85</v>
      </c>
      <c r="F9" s="39"/>
      <c r="G9" s="39"/>
      <c r="H9" s="39"/>
      <c r="I9" s="39"/>
      <c r="J9" s="39"/>
      <c r="K9" s="39"/>
      <c r="L9" s="135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135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33" t="s">
        <v>18</v>
      </c>
      <c r="E11" s="39"/>
      <c r="F11" s="137" t="s">
        <v>19</v>
      </c>
      <c r="G11" s="39"/>
      <c r="H11" s="39"/>
      <c r="I11" s="133" t="s">
        <v>20</v>
      </c>
      <c r="J11" s="137" t="s">
        <v>19</v>
      </c>
      <c r="K11" s="39"/>
      <c r="L11" s="135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33" t="s">
        <v>21</v>
      </c>
      <c r="E12" s="39"/>
      <c r="F12" s="137" t="s">
        <v>22</v>
      </c>
      <c r="G12" s="39"/>
      <c r="H12" s="39"/>
      <c r="I12" s="133" t="s">
        <v>23</v>
      </c>
      <c r="J12" s="138" t="str">
        <f>'Rekapitulace stavby'!AN8</f>
        <v>22. 9. 2026</v>
      </c>
      <c r="K12" s="39"/>
      <c r="L12" s="135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135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33" t="s">
        <v>25</v>
      </c>
      <c r="E14" s="39"/>
      <c r="F14" s="39"/>
      <c r="G14" s="39"/>
      <c r="H14" s="39"/>
      <c r="I14" s="133" t="s">
        <v>26</v>
      </c>
      <c r="J14" s="137" t="str">
        <f>IF('Rekapitulace stavby'!AN10="","",'Rekapitulace stavby'!AN10)</f>
        <v/>
      </c>
      <c r="K14" s="39"/>
      <c r="L14" s="135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37" t="str">
        <f>IF('Rekapitulace stavby'!E11="","",'Rekapitulace stavby'!E11)</f>
        <v xml:space="preserve"> </v>
      </c>
      <c r="F15" s="39"/>
      <c r="G15" s="39"/>
      <c r="H15" s="39"/>
      <c r="I15" s="133" t="s">
        <v>27</v>
      </c>
      <c r="J15" s="137" t="str">
        <f>IF('Rekapitulace stavby'!AN11="","",'Rekapitulace stavby'!AN11)</f>
        <v/>
      </c>
      <c r="K15" s="39"/>
      <c r="L15" s="135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135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33" t="s">
        <v>28</v>
      </c>
      <c r="E17" s="39"/>
      <c r="F17" s="39"/>
      <c r="G17" s="39"/>
      <c r="H17" s="39"/>
      <c r="I17" s="133" t="s">
        <v>26</v>
      </c>
      <c r="J17" s="34" t="str">
        <f>'Rekapitulace stavby'!AN13</f>
        <v>Vyplň údaj</v>
      </c>
      <c r="K17" s="39"/>
      <c r="L17" s="135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37"/>
      <c r="G18" s="137"/>
      <c r="H18" s="137"/>
      <c r="I18" s="133" t="s">
        <v>27</v>
      </c>
      <c r="J18" s="34" t="str">
        <f>'Rekapitulace stavby'!AN14</f>
        <v>Vyplň údaj</v>
      </c>
      <c r="K18" s="39"/>
      <c r="L18" s="135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135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33" t="s">
        <v>30</v>
      </c>
      <c r="E20" s="39"/>
      <c r="F20" s="39"/>
      <c r="G20" s="39"/>
      <c r="H20" s="39"/>
      <c r="I20" s="133" t="s">
        <v>26</v>
      </c>
      <c r="J20" s="137" t="str">
        <f>IF('Rekapitulace stavby'!AN16="","",'Rekapitulace stavby'!AN16)</f>
        <v/>
      </c>
      <c r="K20" s="39"/>
      <c r="L20" s="135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37" t="str">
        <f>IF('Rekapitulace stavby'!E17="","",'Rekapitulace stavby'!E17)</f>
        <v xml:space="preserve"> </v>
      </c>
      <c r="F21" s="39"/>
      <c r="G21" s="39"/>
      <c r="H21" s="39"/>
      <c r="I21" s="133" t="s">
        <v>27</v>
      </c>
      <c r="J21" s="137" t="str">
        <f>IF('Rekapitulace stavby'!AN17="","",'Rekapitulace stavby'!AN17)</f>
        <v/>
      </c>
      <c r="K21" s="39"/>
      <c r="L21" s="135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135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33" t="s">
        <v>32</v>
      </c>
      <c r="E23" s="39"/>
      <c r="F23" s="39"/>
      <c r="G23" s="39"/>
      <c r="H23" s="39"/>
      <c r="I23" s="133" t="s">
        <v>26</v>
      </c>
      <c r="J23" s="137" t="str">
        <f>IF('Rekapitulace stavby'!AN19="","",'Rekapitulace stavby'!AN19)</f>
        <v/>
      </c>
      <c r="K23" s="39"/>
      <c r="L23" s="135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37" t="str">
        <f>IF('Rekapitulace stavby'!E20="","",'Rekapitulace stavby'!E20)</f>
        <v xml:space="preserve"> </v>
      </c>
      <c r="F24" s="39"/>
      <c r="G24" s="39"/>
      <c r="H24" s="39"/>
      <c r="I24" s="133" t="s">
        <v>27</v>
      </c>
      <c r="J24" s="137" t="str">
        <f>IF('Rekapitulace stavby'!AN20="","",'Rekapitulace stavby'!AN20)</f>
        <v/>
      </c>
      <c r="K24" s="39"/>
      <c r="L24" s="135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135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33" t="s">
        <v>33</v>
      </c>
      <c r="E26" s="39"/>
      <c r="F26" s="39"/>
      <c r="G26" s="39"/>
      <c r="H26" s="39"/>
      <c r="I26" s="39"/>
      <c r="J26" s="39"/>
      <c r="K26" s="39"/>
      <c r="L26" s="135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39"/>
      <c r="B27" s="140"/>
      <c r="C27" s="139"/>
      <c r="D27" s="139"/>
      <c r="E27" s="141" t="s">
        <v>19</v>
      </c>
      <c r="F27" s="141"/>
      <c r="G27" s="141"/>
      <c r="H27" s="141"/>
      <c r="I27" s="139"/>
      <c r="J27" s="139"/>
      <c r="K27" s="139"/>
      <c r="L27" s="142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135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43"/>
      <c r="E29" s="143"/>
      <c r="F29" s="143"/>
      <c r="G29" s="143"/>
      <c r="H29" s="143"/>
      <c r="I29" s="143"/>
      <c r="J29" s="143"/>
      <c r="K29" s="143"/>
      <c r="L29" s="135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44" t="s">
        <v>35</v>
      </c>
      <c r="E30" s="39"/>
      <c r="F30" s="39"/>
      <c r="G30" s="39"/>
      <c r="H30" s="39"/>
      <c r="I30" s="39"/>
      <c r="J30" s="145">
        <f>ROUND(J93, 2)</f>
        <v>0</v>
      </c>
      <c r="K30" s="39"/>
      <c r="L30" s="135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43"/>
      <c r="E31" s="143"/>
      <c r="F31" s="143"/>
      <c r="G31" s="143"/>
      <c r="H31" s="143"/>
      <c r="I31" s="143"/>
      <c r="J31" s="143"/>
      <c r="K31" s="143"/>
      <c r="L31" s="135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46" t="s">
        <v>37</v>
      </c>
      <c r="G32" s="39"/>
      <c r="H32" s="39"/>
      <c r="I32" s="146" t="s">
        <v>36</v>
      </c>
      <c r="J32" s="146" t="s">
        <v>38</v>
      </c>
      <c r="K32" s="39"/>
      <c r="L32" s="135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47" t="s">
        <v>39</v>
      </c>
      <c r="E33" s="133" t="s">
        <v>40</v>
      </c>
      <c r="F33" s="148">
        <f>ROUND((SUM(BE93:BE486)),  2)</f>
        <v>0</v>
      </c>
      <c r="G33" s="39"/>
      <c r="H33" s="39"/>
      <c r="I33" s="149">
        <v>0.20999999999999999</v>
      </c>
      <c r="J33" s="148">
        <f>ROUND(((SUM(BE93:BE486))*I33),  2)</f>
        <v>0</v>
      </c>
      <c r="K33" s="39"/>
      <c r="L33" s="135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33" t="s">
        <v>41</v>
      </c>
      <c r="F34" s="148">
        <f>ROUND((SUM(BF93:BF486)),  2)</f>
        <v>0</v>
      </c>
      <c r="G34" s="39"/>
      <c r="H34" s="39"/>
      <c r="I34" s="149">
        <v>0.12</v>
      </c>
      <c r="J34" s="148">
        <f>ROUND(((SUM(BF93:BF486))*I34),  2)</f>
        <v>0</v>
      </c>
      <c r="K34" s="39"/>
      <c r="L34" s="135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33" t="s">
        <v>42</v>
      </c>
      <c r="F35" s="148">
        <f>ROUND((SUM(BG93:BG486)),  2)</f>
        <v>0</v>
      </c>
      <c r="G35" s="39"/>
      <c r="H35" s="39"/>
      <c r="I35" s="149">
        <v>0.20999999999999999</v>
      </c>
      <c r="J35" s="148">
        <f>0</f>
        <v>0</v>
      </c>
      <c r="K35" s="39"/>
      <c r="L35" s="135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33" t="s">
        <v>43</v>
      </c>
      <c r="F36" s="148">
        <f>ROUND((SUM(BH93:BH486)),  2)</f>
        <v>0</v>
      </c>
      <c r="G36" s="39"/>
      <c r="H36" s="39"/>
      <c r="I36" s="149">
        <v>0.12</v>
      </c>
      <c r="J36" s="148">
        <f>0</f>
        <v>0</v>
      </c>
      <c r="K36" s="39"/>
      <c r="L36" s="135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33" t="s">
        <v>44</v>
      </c>
      <c r="F37" s="148">
        <f>ROUND((SUM(BI93:BI486)),  2)</f>
        <v>0</v>
      </c>
      <c r="G37" s="39"/>
      <c r="H37" s="39"/>
      <c r="I37" s="149">
        <v>0</v>
      </c>
      <c r="J37" s="148">
        <f>0</f>
        <v>0</v>
      </c>
      <c r="K37" s="39"/>
      <c r="L37" s="135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135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0"/>
      <c r="D39" s="151" t="s">
        <v>45</v>
      </c>
      <c r="E39" s="152"/>
      <c r="F39" s="152"/>
      <c r="G39" s="153" t="s">
        <v>46</v>
      </c>
      <c r="H39" s="154" t="s">
        <v>47</v>
      </c>
      <c r="I39" s="152"/>
      <c r="J39" s="155">
        <f>SUM(J30:J37)</f>
        <v>0</v>
      </c>
      <c r="K39" s="156"/>
      <c r="L39" s="135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157"/>
      <c r="C40" s="158"/>
      <c r="D40" s="158"/>
      <c r="E40" s="158"/>
      <c r="F40" s="158"/>
      <c r="G40" s="158"/>
      <c r="H40" s="158"/>
      <c r="I40" s="158"/>
      <c r="J40" s="158"/>
      <c r="K40" s="158"/>
      <c r="L40" s="135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4" s="2" customFormat="1" ht="6.96" customHeight="1">
      <c r="A44" s="39"/>
      <c r="B44" s="159"/>
      <c r="C44" s="160"/>
      <c r="D44" s="160"/>
      <c r="E44" s="160"/>
      <c r="F44" s="160"/>
      <c r="G44" s="160"/>
      <c r="H44" s="160"/>
      <c r="I44" s="160"/>
      <c r="J44" s="160"/>
      <c r="K44" s="160"/>
      <c r="L44" s="135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2" customFormat="1" ht="24.96" customHeight="1">
      <c r="A45" s="39"/>
      <c r="B45" s="40"/>
      <c r="C45" s="24" t="s">
        <v>86</v>
      </c>
      <c r="D45" s="41"/>
      <c r="E45" s="41"/>
      <c r="F45" s="41"/>
      <c r="G45" s="41"/>
      <c r="H45" s="41"/>
      <c r="I45" s="41"/>
      <c r="J45" s="41"/>
      <c r="K45" s="41"/>
      <c r="L45" s="135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</row>
    <row r="46" s="2" customFormat="1" ht="6.96" customHeight="1">
      <c r="A46" s="39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135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s="2" customFormat="1" ht="12" customHeight="1">
      <c r="A47" s="39"/>
      <c r="B47" s="40"/>
      <c r="C47" s="33" t="s">
        <v>16</v>
      </c>
      <c r="D47" s="41"/>
      <c r="E47" s="41"/>
      <c r="F47" s="41"/>
      <c r="G47" s="41"/>
      <c r="H47" s="41"/>
      <c r="I47" s="41"/>
      <c r="J47" s="41"/>
      <c r="K47" s="41"/>
      <c r="L47" s="135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s="2" customFormat="1" ht="16.5" customHeight="1">
      <c r="A48" s="39"/>
      <c r="B48" s="40"/>
      <c r="C48" s="41"/>
      <c r="D48" s="41"/>
      <c r="E48" s="161" t="str">
        <f>E7</f>
        <v>Oprava přístřešku ZOO Lešná</v>
      </c>
      <c r="F48" s="33"/>
      <c r="G48" s="33"/>
      <c r="H48" s="33"/>
      <c r="I48" s="41"/>
      <c r="J48" s="41"/>
      <c r="K48" s="41"/>
      <c r="L48" s="135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="2" customFormat="1" ht="12" customHeight="1">
      <c r="A49" s="39"/>
      <c r="B49" s="40"/>
      <c r="C49" s="33" t="s">
        <v>84</v>
      </c>
      <c r="D49" s="41"/>
      <c r="E49" s="41"/>
      <c r="F49" s="41"/>
      <c r="G49" s="41"/>
      <c r="H49" s="41"/>
      <c r="I49" s="41"/>
      <c r="J49" s="41"/>
      <c r="K49" s="41"/>
      <c r="L49" s="135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="2" customFormat="1" ht="16.5" customHeight="1">
      <c r="A50" s="39"/>
      <c r="B50" s="40"/>
      <c r="C50" s="41"/>
      <c r="D50" s="41"/>
      <c r="E50" s="70" t="str">
        <f>E9</f>
        <v>SO.01 - Hlavní stavební objekt</v>
      </c>
      <c r="F50" s="41"/>
      <c r="G50" s="41"/>
      <c r="H50" s="41"/>
      <c r="I50" s="41"/>
      <c r="J50" s="41"/>
      <c r="K50" s="41"/>
      <c r="L50" s="135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2" customFormat="1" ht="6.96" customHeight="1">
      <c r="A51" s="39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135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="2" customFormat="1" ht="12" customHeight="1">
      <c r="A52" s="39"/>
      <c r="B52" s="40"/>
      <c r="C52" s="33" t="s">
        <v>21</v>
      </c>
      <c r="D52" s="41"/>
      <c r="E52" s="41"/>
      <c r="F52" s="28" t="str">
        <f>F12</f>
        <v xml:space="preserve"> </v>
      </c>
      <c r="G52" s="41"/>
      <c r="H52" s="41"/>
      <c r="I52" s="33" t="s">
        <v>23</v>
      </c>
      <c r="J52" s="73" t="str">
        <f>IF(J12="","",J12)</f>
        <v>22. 9. 2026</v>
      </c>
      <c r="K52" s="41"/>
      <c r="L52" s="135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2" customFormat="1" ht="6.96" customHeight="1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135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s="2" customFormat="1" ht="15.15" customHeight="1">
      <c r="A54" s="39"/>
      <c r="B54" s="40"/>
      <c r="C54" s="33" t="s">
        <v>25</v>
      </c>
      <c r="D54" s="41"/>
      <c r="E54" s="41"/>
      <c r="F54" s="28" t="str">
        <f>E15</f>
        <v xml:space="preserve"> </v>
      </c>
      <c r="G54" s="41"/>
      <c r="H54" s="41"/>
      <c r="I54" s="33" t="s">
        <v>30</v>
      </c>
      <c r="J54" s="37" t="str">
        <f>E21</f>
        <v xml:space="preserve"> </v>
      </c>
      <c r="K54" s="41"/>
      <c r="L54" s="135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2" customFormat="1" ht="15.15" customHeight="1">
      <c r="A55" s="39"/>
      <c r="B55" s="40"/>
      <c r="C55" s="33" t="s">
        <v>28</v>
      </c>
      <c r="D55" s="41"/>
      <c r="E55" s="41"/>
      <c r="F55" s="28" t="str">
        <f>IF(E18="","",E18)</f>
        <v>Vyplň údaj</v>
      </c>
      <c r="G55" s="41"/>
      <c r="H55" s="41"/>
      <c r="I55" s="33" t="s">
        <v>32</v>
      </c>
      <c r="J55" s="37" t="str">
        <f>E24</f>
        <v xml:space="preserve"> </v>
      </c>
      <c r="K55" s="41"/>
      <c r="L55" s="135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="2" customFormat="1" ht="10.32" customHeight="1">
      <c r="A56" s="39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135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="2" customFormat="1" ht="29.28" customHeight="1">
      <c r="A57" s="39"/>
      <c r="B57" s="40"/>
      <c r="C57" s="162" t="s">
        <v>87</v>
      </c>
      <c r="D57" s="163"/>
      <c r="E57" s="163"/>
      <c r="F57" s="163"/>
      <c r="G57" s="163"/>
      <c r="H57" s="163"/>
      <c r="I57" s="163"/>
      <c r="J57" s="164" t="s">
        <v>88</v>
      </c>
      <c r="K57" s="163"/>
      <c r="L57" s="135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="2" customFormat="1" ht="10.32" customHeight="1">
      <c r="A58" s="39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135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22.8" customHeight="1">
      <c r="A59" s="39"/>
      <c r="B59" s="40"/>
      <c r="C59" s="165" t="s">
        <v>67</v>
      </c>
      <c r="D59" s="41"/>
      <c r="E59" s="41"/>
      <c r="F59" s="41"/>
      <c r="G59" s="41"/>
      <c r="H59" s="41"/>
      <c r="I59" s="41"/>
      <c r="J59" s="103">
        <f>J93</f>
        <v>0</v>
      </c>
      <c r="K59" s="41"/>
      <c r="L59" s="135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U59" s="18" t="s">
        <v>89</v>
      </c>
    </row>
    <row r="60" s="9" customFormat="1" ht="24.96" customHeight="1">
      <c r="A60" s="9"/>
      <c r="B60" s="166"/>
      <c r="C60" s="167"/>
      <c r="D60" s="168" t="s">
        <v>90</v>
      </c>
      <c r="E60" s="169"/>
      <c r="F60" s="169"/>
      <c r="G60" s="169"/>
      <c r="H60" s="169"/>
      <c r="I60" s="169"/>
      <c r="J60" s="170">
        <f>J94</f>
        <v>0</v>
      </c>
      <c r="K60" s="167"/>
      <c r="L60" s="171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2"/>
      <c r="C61" s="173"/>
      <c r="D61" s="174" t="s">
        <v>91</v>
      </c>
      <c r="E61" s="175"/>
      <c r="F61" s="175"/>
      <c r="G61" s="175"/>
      <c r="H61" s="175"/>
      <c r="I61" s="175"/>
      <c r="J61" s="176">
        <f>J95</f>
        <v>0</v>
      </c>
      <c r="K61" s="173"/>
      <c r="L61" s="177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2"/>
      <c r="C62" s="173"/>
      <c r="D62" s="174" t="s">
        <v>92</v>
      </c>
      <c r="E62" s="175"/>
      <c r="F62" s="175"/>
      <c r="G62" s="175"/>
      <c r="H62" s="175"/>
      <c r="I62" s="175"/>
      <c r="J62" s="176">
        <f>J150</f>
        <v>0</v>
      </c>
      <c r="K62" s="173"/>
      <c r="L62" s="177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2"/>
      <c r="C63" s="173"/>
      <c r="D63" s="174" t="s">
        <v>93</v>
      </c>
      <c r="E63" s="175"/>
      <c r="F63" s="175"/>
      <c r="G63" s="175"/>
      <c r="H63" s="175"/>
      <c r="I63" s="175"/>
      <c r="J63" s="176">
        <f>J198</f>
        <v>0</v>
      </c>
      <c r="K63" s="173"/>
      <c r="L63" s="177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2"/>
      <c r="C64" s="173"/>
      <c r="D64" s="174" t="s">
        <v>94</v>
      </c>
      <c r="E64" s="175"/>
      <c r="F64" s="175"/>
      <c r="G64" s="175"/>
      <c r="H64" s="175"/>
      <c r="I64" s="175"/>
      <c r="J64" s="176">
        <f>J281</f>
        <v>0</v>
      </c>
      <c r="K64" s="173"/>
      <c r="L64" s="177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2"/>
      <c r="C65" s="173"/>
      <c r="D65" s="174" t="s">
        <v>95</v>
      </c>
      <c r="E65" s="175"/>
      <c r="F65" s="175"/>
      <c r="G65" s="175"/>
      <c r="H65" s="175"/>
      <c r="I65" s="175"/>
      <c r="J65" s="176">
        <f>J290</f>
        <v>0</v>
      </c>
      <c r="K65" s="173"/>
      <c r="L65" s="17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2"/>
      <c r="C66" s="173"/>
      <c r="D66" s="174" t="s">
        <v>96</v>
      </c>
      <c r="E66" s="175"/>
      <c r="F66" s="175"/>
      <c r="G66" s="175"/>
      <c r="H66" s="175"/>
      <c r="I66" s="175"/>
      <c r="J66" s="176">
        <f>J326</f>
        <v>0</v>
      </c>
      <c r="K66" s="173"/>
      <c r="L66" s="17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2"/>
      <c r="C67" s="173"/>
      <c r="D67" s="174" t="s">
        <v>97</v>
      </c>
      <c r="E67" s="175"/>
      <c r="F67" s="175"/>
      <c r="G67" s="175"/>
      <c r="H67" s="175"/>
      <c r="I67" s="175"/>
      <c r="J67" s="176">
        <f>J359</f>
        <v>0</v>
      </c>
      <c r="K67" s="173"/>
      <c r="L67" s="17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72"/>
      <c r="C68" s="173"/>
      <c r="D68" s="174" t="s">
        <v>98</v>
      </c>
      <c r="E68" s="175"/>
      <c r="F68" s="175"/>
      <c r="G68" s="175"/>
      <c r="H68" s="175"/>
      <c r="I68" s="175"/>
      <c r="J68" s="176">
        <f>J369</f>
        <v>0</v>
      </c>
      <c r="K68" s="173"/>
      <c r="L68" s="17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9" customFormat="1" ht="24.96" customHeight="1">
      <c r="A69" s="9"/>
      <c r="B69" s="166"/>
      <c r="C69" s="167"/>
      <c r="D69" s="168" t="s">
        <v>99</v>
      </c>
      <c r="E69" s="169"/>
      <c r="F69" s="169"/>
      <c r="G69" s="169"/>
      <c r="H69" s="169"/>
      <c r="I69" s="169"/>
      <c r="J69" s="170">
        <f>J373</f>
        <v>0</v>
      </c>
      <c r="K69" s="167"/>
      <c r="L69" s="171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10" customFormat="1" ht="19.92" customHeight="1">
      <c r="A70" s="10"/>
      <c r="B70" s="172"/>
      <c r="C70" s="173"/>
      <c r="D70" s="174" t="s">
        <v>100</v>
      </c>
      <c r="E70" s="175"/>
      <c r="F70" s="175"/>
      <c r="G70" s="175"/>
      <c r="H70" s="175"/>
      <c r="I70" s="175"/>
      <c r="J70" s="176">
        <f>J374</f>
        <v>0</v>
      </c>
      <c r="K70" s="173"/>
      <c r="L70" s="17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72"/>
      <c r="C71" s="173"/>
      <c r="D71" s="174" t="s">
        <v>101</v>
      </c>
      <c r="E71" s="175"/>
      <c r="F71" s="175"/>
      <c r="G71" s="175"/>
      <c r="H71" s="175"/>
      <c r="I71" s="175"/>
      <c r="J71" s="176">
        <f>J394</f>
        <v>0</v>
      </c>
      <c r="K71" s="173"/>
      <c r="L71" s="17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72"/>
      <c r="C72" s="173"/>
      <c r="D72" s="174" t="s">
        <v>102</v>
      </c>
      <c r="E72" s="175"/>
      <c r="F72" s="175"/>
      <c r="G72" s="175"/>
      <c r="H72" s="175"/>
      <c r="I72" s="175"/>
      <c r="J72" s="176">
        <f>J426</f>
        <v>0</v>
      </c>
      <c r="K72" s="173"/>
      <c r="L72" s="17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72"/>
      <c r="C73" s="173"/>
      <c r="D73" s="174" t="s">
        <v>103</v>
      </c>
      <c r="E73" s="175"/>
      <c r="F73" s="175"/>
      <c r="G73" s="175"/>
      <c r="H73" s="175"/>
      <c r="I73" s="175"/>
      <c r="J73" s="176">
        <f>J454</f>
        <v>0</v>
      </c>
      <c r="K73" s="173"/>
      <c r="L73" s="17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2" customFormat="1" ht="21.84" customHeight="1">
      <c r="A74" s="39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135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</row>
    <row r="75" s="2" customFormat="1" ht="6.96" customHeight="1">
      <c r="A75" s="39"/>
      <c r="B75" s="60"/>
      <c r="C75" s="61"/>
      <c r="D75" s="61"/>
      <c r="E75" s="61"/>
      <c r="F75" s="61"/>
      <c r="G75" s="61"/>
      <c r="H75" s="61"/>
      <c r="I75" s="61"/>
      <c r="J75" s="61"/>
      <c r="K75" s="61"/>
      <c r="L75" s="135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</row>
    <row r="79" s="2" customFormat="1" ht="6.96" customHeight="1">
      <c r="A79" s="39"/>
      <c r="B79" s="62"/>
      <c r="C79" s="63"/>
      <c r="D79" s="63"/>
      <c r="E79" s="63"/>
      <c r="F79" s="63"/>
      <c r="G79" s="63"/>
      <c r="H79" s="63"/>
      <c r="I79" s="63"/>
      <c r="J79" s="63"/>
      <c r="K79" s="63"/>
      <c r="L79" s="135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2" customFormat="1" ht="24.96" customHeight="1">
      <c r="A80" s="39"/>
      <c r="B80" s="40"/>
      <c r="C80" s="24" t="s">
        <v>104</v>
      </c>
      <c r="D80" s="41"/>
      <c r="E80" s="41"/>
      <c r="F80" s="41"/>
      <c r="G80" s="41"/>
      <c r="H80" s="41"/>
      <c r="I80" s="41"/>
      <c r="J80" s="41"/>
      <c r="K80" s="41"/>
      <c r="L80" s="135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2" customFormat="1" ht="6.96" customHeight="1">
      <c r="A81" s="39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135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12" customHeight="1">
      <c r="A82" s="39"/>
      <c r="B82" s="40"/>
      <c r="C82" s="33" t="s">
        <v>16</v>
      </c>
      <c r="D82" s="41"/>
      <c r="E82" s="41"/>
      <c r="F82" s="41"/>
      <c r="G82" s="41"/>
      <c r="H82" s="41"/>
      <c r="I82" s="41"/>
      <c r="J82" s="41"/>
      <c r="K82" s="41"/>
      <c r="L82" s="135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16.5" customHeight="1">
      <c r="A83" s="39"/>
      <c r="B83" s="40"/>
      <c r="C83" s="41"/>
      <c r="D83" s="41"/>
      <c r="E83" s="161" t="str">
        <f>E7</f>
        <v>Oprava přístřešku ZOO Lešná</v>
      </c>
      <c r="F83" s="33"/>
      <c r="G83" s="33"/>
      <c r="H83" s="33"/>
      <c r="I83" s="41"/>
      <c r="J83" s="41"/>
      <c r="K83" s="41"/>
      <c r="L83" s="135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84</v>
      </c>
      <c r="D84" s="41"/>
      <c r="E84" s="41"/>
      <c r="F84" s="41"/>
      <c r="G84" s="41"/>
      <c r="H84" s="41"/>
      <c r="I84" s="41"/>
      <c r="J84" s="41"/>
      <c r="K84" s="41"/>
      <c r="L84" s="135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70" t="str">
        <f>E9</f>
        <v>SO.01 - Hlavní stavební objekt</v>
      </c>
      <c r="F85" s="41"/>
      <c r="G85" s="41"/>
      <c r="H85" s="41"/>
      <c r="I85" s="41"/>
      <c r="J85" s="41"/>
      <c r="K85" s="41"/>
      <c r="L85" s="135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6.96" customHeight="1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135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2" customHeight="1">
      <c r="A87" s="39"/>
      <c r="B87" s="40"/>
      <c r="C87" s="33" t="s">
        <v>21</v>
      </c>
      <c r="D87" s="41"/>
      <c r="E87" s="41"/>
      <c r="F87" s="28" t="str">
        <f>F12</f>
        <v xml:space="preserve"> </v>
      </c>
      <c r="G87" s="41"/>
      <c r="H87" s="41"/>
      <c r="I87" s="33" t="s">
        <v>23</v>
      </c>
      <c r="J87" s="73" t="str">
        <f>IF(J12="","",J12)</f>
        <v>22. 9. 2026</v>
      </c>
      <c r="K87" s="41"/>
      <c r="L87" s="135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135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5.15" customHeight="1">
      <c r="A89" s="39"/>
      <c r="B89" s="40"/>
      <c r="C89" s="33" t="s">
        <v>25</v>
      </c>
      <c r="D89" s="41"/>
      <c r="E89" s="41"/>
      <c r="F89" s="28" t="str">
        <f>E15</f>
        <v xml:space="preserve"> </v>
      </c>
      <c r="G89" s="41"/>
      <c r="H89" s="41"/>
      <c r="I89" s="33" t="s">
        <v>30</v>
      </c>
      <c r="J89" s="37" t="str">
        <f>E21</f>
        <v xml:space="preserve"> </v>
      </c>
      <c r="K89" s="41"/>
      <c r="L89" s="135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5.15" customHeight="1">
      <c r="A90" s="39"/>
      <c r="B90" s="40"/>
      <c r="C90" s="33" t="s">
        <v>28</v>
      </c>
      <c r="D90" s="41"/>
      <c r="E90" s="41"/>
      <c r="F90" s="28" t="str">
        <f>IF(E18="","",E18)</f>
        <v>Vyplň údaj</v>
      </c>
      <c r="G90" s="41"/>
      <c r="H90" s="41"/>
      <c r="I90" s="33" t="s">
        <v>32</v>
      </c>
      <c r="J90" s="37" t="str">
        <f>E24</f>
        <v xml:space="preserve"> </v>
      </c>
      <c r="K90" s="41"/>
      <c r="L90" s="135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0.32" customHeight="1">
      <c r="A91" s="39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135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11" customFormat="1" ht="29.28" customHeight="1">
      <c r="A92" s="178"/>
      <c r="B92" s="179"/>
      <c r="C92" s="180" t="s">
        <v>105</v>
      </c>
      <c r="D92" s="181" t="s">
        <v>54</v>
      </c>
      <c r="E92" s="181" t="s">
        <v>50</v>
      </c>
      <c r="F92" s="181" t="s">
        <v>51</v>
      </c>
      <c r="G92" s="181" t="s">
        <v>106</v>
      </c>
      <c r="H92" s="181" t="s">
        <v>107</v>
      </c>
      <c r="I92" s="181" t="s">
        <v>108</v>
      </c>
      <c r="J92" s="181" t="s">
        <v>88</v>
      </c>
      <c r="K92" s="182" t="s">
        <v>109</v>
      </c>
      <c r="L92" s="183"/>
      <c r="M92" s="93" t="s">
        <v>19</v>
      </c>
      <c r="N92" s="94" t="s">
        <v>39</v>
      </c>
      <c r="O92" s="94" t="s">
        <v>110</v>
      </c>
      <c r="P92" s="94" t="s">
        <v>111</v>
      </c>
      <c r="Q92" s="94" t="s">
        <v>112</v>
      </c>
      <c r="R92" s="94" t="s">
        <v>113</v>
      </c>
      <c r="S92" s="94" t="s">
        <v>114</v>
      </c>
      <c r="T92" s="95" t="s">
        <v>115</v>
      </c>
      <c r="U92" s="178"/>
      <c r="V92" s="178"/>
      <c r="W92" s="178"/>
      <c r="X92" s="178"/>
      <c r="Y92" s="178"/>
      <c r="Z92" s="178"/>
      <c r="AA92" s="178"/>
      <c r="AB92" s="178"/>
      <c r="AC92" s="178"/>
      <c r="AD92" s="178"/>
      <c r="AE92" s="178"/>
    </row>
    <row r="93" s="2" customFormat="1" ht="22.8" customHeight="1">
      <c r="A93" s="39"/>
      <c r="B93" s="40"/>
      <c r="C93" s="100" t="s">
        <v>116</v>
      </c>
      <c r="D93" s="41"/>
      <c r="E93" s="41"/>
      <c r="F93" s="41"/>
      <c r="G93" s="41"/>
      <c r="H93" s="41"/>
      <c r="I93" s="41"/>
      <c r="J93" s="184">
        <f>BK93</f>
        <v>0</v>
      </c>
      <c r="K93" s="41"/>
      <c r="L93" s="45"/>
      <c r="M93" s="96"/>
      <c r="N93" s="185"/>
      <c r="O93" s="97"/>
      <c r="P93" s="186">
        <f>P94+P373</f>
        <v>0</v>
      </c>
      <c r="Q93" s="97"/>
      <c r="R93" s="186">
        <f>R94+R373</f>
        <v>397.06784672000003</v>
      </c>
      <c r="S93" s="97"/>
      <c r="T93" s="187">
        <f>T94+T373</f>
        <v>119.10959999999999</v>
      </c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T93" s="18" t="s">
        <v>68</v>
      </c>
      <c r="AU93" s="18" t="s">
        <v>89</v>
      </c>
      <c r="BK93" s="188">
        <f>BK94+BK373</f>
        <v>0</v>
      </c>
    </row>
    <row r="94" s="12" customFormat="1" ht="25.92" customHeight="1">
      <c r="A94" s="12"/>
      <c r="B94" s="189"/>
      <c r="C94" s="190"/>
      <c r="D94" s="191" t="s">
        <v>68</v>
      </c>
      <c r="E94" s="192" t="s">
        <v>117</v>
      </c>
      <c r="F94" s="192" t="s">
        <v>118</v>
      </c>
      <c r="G94" s="190"/>
      <c r="H94" s="190"/>
      <c r="I94" s="193"/>
      <c r="J94" s="194">
        <f>BK94</f>
        <v>0</v>
      </c>
      <c r="K94" s="190"/>
      <c r="L94" s="195"/>
      <c r="M94" s="196"/>
      <c r="N94" s="197"/>
      <c r="O94" s="197"/>
      <c r="P94" s="198">
        <f>P95+P150+P198+P281+P290+P326+P359+P369</f>
        <v>0</v>
      </c>
      <c r="Q94" s="197"/>
      <c r="R94" s="198">
        <f>R95+R150+R198+R281+R290+R326+R359+R369</f>
        <v>396.19097812000001</v>
      </c>
      <c r="S94" s="197"/>
      <c r="T94" s="199">
        <f>T95+T150+T198+T281+T290+T326+T359+T369</f>
        <v>119.10959999999999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00" t="s">
        <v>77</v>
      </c>
      <c r="AT94" s="201" t="s">
        <v>68</v>
      </c>
      <c r="AU94" s="201" t="s">
        <v>69</v>
      </c>
      <c r="AY94" s="200" t="s">
        <v>119</v>
      </c>
      <c r="BK94" s="202">
        <f>BK95+BK150+BK198+BK281+BK290+BK326+BK359+BK369</f>
        <v>0</v>
      </c>
    </row>
    <row r="95" s="12" customFormat="1" ht="22.8" customHeight="1">
      <c r="A95" s="12"/>
      <c r="B95" s="189"/>
      <c r="C95" s="190"/>
      <c r="D95" s="191" t="s">
        <v>68</v>
      </c>
      <c r="E95" s="203" t="s">
        <v>77</v>
      </c>
      <c r="F95" s="203" t="s">
        <v>120</v>
      </c>
      <c r="G95" s="190"/>
      <c r="H95" s="190"/>
      <c r="I95" s="193"/>
      <c r="J95" s="204">
        <f>BK95</f>
        <v>0</v>
      </c>
      <c r="K95" s="190"/>
      <c r="L95" s="195"/>
      <c r="M95" s="196"/>
      <c r="N95" s="197"/>
      <c r="O95" s="197"/>
      <c r="P95" s="198">
        <f>SUM(P96:P149)</f>
        <v>0</v>
      </c>
      <c r="Q95" s="197"/>
      <c r="R95" s="198">
        <f>SUM(R96:R149)</f>
        <v>0</v>
      </c>
      <c r="S95" s="197"/>
      <c r="T95" s="199">
        <f>SUM(T96:T149)</f>
        <v>119.10959999999999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00" t="s">
        <v>77</v>
      </c>
      <c r="AT95" s="201" t="s">
        <v>68</v>
      </c>
      <c r="AU95" s="201" t="s">
        <v>77</v>
      </c>
      <c r="AY95" s="200" t="s">
        <v>119</v>
      </c>
      <c r="BK95" s="202">
        <f>SUM(BK96:BK149)</f>
        <v>0</v>
      </c>
    </row>
    <row r="96" s="2" customFormat="1" ht="16.5" customHeight="1">
      <c r="A96" s="39"/>
      <c r="B96" s="40"/>
      <c r="C96" s="205" t="s">
        <v>77</v>
      </c>
      <c r="D96" s="205" t="s">
        <v>121</v>
      </c>
      <c r="E96" s="206" t="s">
        <v>122</v>
      </c>
      <c r="F96" s="207" t="s">
        <v>123</v>
      </c>
      <c r="G96" s="208" t="s">
        <v>124</v>
      </c>
      <c r="H96" s="209">
        <v>335.51999999999998</v>
      </c>
      <c r="I96" s="210"/>
      <c r="J96" s="211">
        <f>ROUND(I96*H96,2)</f>
        <v>0</v>
      </c>
      <c r="K96" s="207" t="s">
        <v>125</v>
      </c>
      <c r="L96" s="45"/>
      <c r="M96" s="212" t="s">
        <v>19</v>
      </c>
      <c r="N96" s="213" t="s">
        <v>40</v>
      </c>
      <c r="O96" s="85"/>
      <c r="P96" s="214">
        <f>O96*H96</f>
        <v>0</v>
      </c>
      <c r="Q96" s="214">
        <v>0</v>
      </c>
      <c r="R96" s="214">
        <f>Q96*H96</f>
        <v>0</v>
      </c>
      <c r="S96" s="214">
        <v>0.35499999999999998</v>
      </c>
      <c r="T96" s="215">
        <f>S96*H96</f>
        <v>119.10959999999999</v>
      </c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R96" s="216" t="s">
        <v>126</v>
      </c>
      <c r="AT96" s="216" t="s">
        <v>121</v>
      </c>
      <c r="AU96" s="216" t="s">
        <v>79</v>
      </c>
      <c r="AY96" s="18" t="s">
        <v>119</v>
      </c>
      <c r="BE96" s="217">
        <f>IF(N96="základní",J96,0)</f>
        <v>0</v>
      </c>
      <c r="BF96" s="217">
        <f>IF(N96="snížená",J96,0)</f>
        <v>0</v>
      </c>
      <c r="BG96" s="217">
        <f>IF(N96="zákl. přenesená",J96,0)</f>
        <v>0</v>
      </c>
      <c r="BH96" s="217">
        <f>IF(N96="sníž. přenesená",J96,0)</f>
        <v>0</v>
      </c>
      <c r="BI96" s="217">
        <f>IF(N96="nulová",J96,0)</f>
        <v>0</v>
      </c>
      <c r="BJ96" s="18" t="s">
        <v>77</v>
      </c>
      <c r="BK96" s="217">
        <f>ROUND(I96*H96,2)</f>
        <v>0</v>
      </c>
      <c r="BL96" s="18" t="s">
        <v>126</v>
      </c>
      <c r="BM96" s="216" t="s">
        <v>127</v>
      </c>
    </row>
    <row r="97" s="2" customFormat="1">
      <c r="A97" s="39"/>
      <c r="B97" s="40"/>
      <c r="C97" s="41"/>
      <c r="D97" s="218" t="s">
        <v>128</v>
      </c>
      <c r="E97" s="41"/>
      <c r="F97" s="219" t="s">
        <v>129</v>
      </c>
      <c r="G97" s="41"/>
      <c r="H97" s="41"/>
      <c r="I97" s="220"/>
      <c r="J97" s="41"/>
      <c r="K97" s="41"/>
      <c r="L97" s="45"/>
      <c r="M97" s="221"/>
      <c r="N97" s="222"/>
      <c r="O97" s="85"/>
      <c r="P97" s="85"/>
      <c r="Q97" s="85"/>
      <c r="R97" s="85"/>
      <c r="S97" s="85"/>
      <c r="T97" s="86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T97" s="18" t="s">
        <v>128</v>
      </c>
      <c r="AU97" s="18" t="s">
        <v>79</v>
      </c>
    </row>
    <row r="98" s="2" customFormat="1">
      <c r="A98" s="39"/>
      <c r="B98" s="40"/>
      <c r="C98" s="41"/>
      <c r="D98" s="223" t="s">
        <v>130</v>
      </c>
      <c r="E98" s="41"/>
      <c r="F98" s="224" t="s">
        <v>131</v>
      </c>
      <c r="G98" s="41"/>
      <c r="H98" s="41"/>
      <c r="I98" s="220"/>
      <c r="J98" s="41"/>
      <c r="K98" s="41"/>
      <c r="L98" s="45"/>
      <c r="M98" s="221"/>
      <c r="N98" s="222"/>
      <c r="O98" s="85"/>
      <c r="P98" s="85"/>
      <c r="Q98" s="85"/>
      <c r="R98" s="85"/>
      <c r="S98" s="85"/>
      <c r="T98" s="86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T98" s="18" t="s">
        <v>130</v>
      </c>
      <c r="AU98" s="18" t="s">
        <v>79</v>
      </c>
    </row>
    <row r="99" s="13" customFormat="1">
      <c r="A99" s="13"/>
      <c r="B99" s="225"/>
      <c r="C99" s="226"/>
      <c r="D99" s="218" t="s">
        <v>132</v>
      </c>
      <c r="E99" s="227" t="s">
        <v>19</v>
      </c>
      <c r="F99" s="228" t="s">
        <v>133</v>
      </c>
      <c r="G99" s="226"/>
      <c r="H99" s="227" t="s">
        <v>19</v>
      </c>
      <c r="I99" s="229"/>
      <c r="J99" s="226"/>
      <c r="K99" s="226"/>
      <c r="L99" s="230"/>
      <c r="M99" s="231"/>
      <c r="N99" s="232"/>
      <c r="O99" s="232"/>
      <c r="P99" s="232"/>
      <c r="Q99" s="232"/>
      <c r="R99" s="232"/>
      <c r="S99" s="232"/>
      <c r="T99" s="23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34" t="s">
        <v>132</v>
      </c>
      <c r="AU99" s="234" t="s">
        <v>79</v>
      </c>
      <c r="AV99" s="13" t="s">
        <v>77</v>
      </c>
      <c r="AW99" s="13" t="s">
        <v>31</v>
      </c>
      <c r="AX99" s="13" t="s">
        <v>69</v>
      </c>
      <c r="AY99" s="234" t="s">
        <v>119</v>
      </c>
    </row>
    <row r="100" s="14" customFormat="1">
      <c r="A100" s="14"/>
      <c r="B100" s="235"/>
      <c r="C100" s="236"/>
      <c r="D100" s="218" t="s">
        <v>132</v>
      </c>
      <c r="E100" s="237" t="s">
        <v>19</v>
      </c>
      <c r="F100" s="238" t="s">
        <v>134</v>
      </c>
      <c r="G100" s="236"/>
      <c r="H100" s="239">
        <v>335.51999999999998</v>
      </c>
      <c r="I100" s="240"/>
      <c r="J100" s="236"/>
      <c r="K100" s="236"/>
      <c r="L100" s="241"/>
      <c r="M100" s="242"/>
      <c r="N100" s="243"/>
      <c r="O100" s="243"/>
      <c r="P100" s="243"/>
      <c r="Q100" s="243"/>
      <c r="R100" s="243"/>
      <c r="S100" s="243"/>
      <c r="T100" s="24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T100" s="245" t="s">
        <v>132</v>
      </c>
      <c r="AU100" s="245" t="s">
        <v>79</v>
      </c>
      <c r="AV100" s="14" t="s">
        <v>79</v>
      </c>
      <c r="AW100" s="14" t="s">
        <v>31</v>
      </c>
      <c r="AX100" s="14" t="s">
        <v>69</v>
      </c>
      <c r="AY100" s="245" t="s">
        <v>119</v>
      </c>
    </row>
    <row r="101" s="2" customFormat="1" ht="33" customHeight="1">
      <c r="A101" s="39"/>
      <c r="B101" s="40"/>
      <c r="C101" s="205" t="s">
        <v>79</v>
      </c>
      <c r="D101" s="205" t="s">
        <v>121</v>
      </c>
      <c r="E101" s="206" t="s">
        <v>135</v>
      </c>
      <c r="F101" s="207" t="s">
        <v>136</v>
      </c>
      <c r="G101" s="208" t="s">
        <v>137</v>
      </c>
      <c r="H101" s="209">
        <v>80.375</v>
      </c>
      <c r="I101" s="210"/>
      <c r="J101" s="211">
        <f>ROUND(I101*H101,2)</f>
        <v>0</v>
      </c>
      <c r="K101" s="207" t="s">
        <v>125</v>
      </c>
      <c r="L101" s="45"/>
      <c r="M101" s="212" t="s">
        <v>19</v>
      </c>
      <c r="N101" s="213" t="s">
        <v>40</v>
      </c>
      <c r="O101" s="85"/>
      <c r="P101" s="214">
        <f>O101*H101</f>
        <v>0</v>
      </c>
      <c r="Q101" s="214">
        <v>0</v>
      </c>
      <c r="R101" s="214">
        <f>Q101*H101</f>
        <v>0</v>
      </c>
      <c r="S101" s="214">
        <v>0</v>
      </c>
      <c r="T101" s="215">
        <f>S101*H101</f>
        <v>0</v>
      </c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R101" s="216" t="s">
        <v>126</v>
      </c>
      <c r="AT101" s="216" t="s">
        <v>121</v>
      </c>
      <c r="AU101" s="216" t="s">
        <v>79</v>
      </c>
      <c r="AY101" s="18" t="s">
        <v>119</v>
      </c>
      <c r="BE101" s="217">
        <f>IF(N101="základní",J101,0)</f>
        <v>0</v>
      </c>
      <c r="BF101" s="217">
        <f>IF(N101="snížená",J101,0)</f>
        <v>0</v>
      </c>
      <c r="BG101" s="217">
        <f>IF(N101="zákl. přenesená",J101,0)</f>
        <v>0</v>
      </c>
      <c r="BH101" s="217">
        <f>IF(N101="sníž. přenesená",J101,0)</f>
        <v>0</v>
      </c>
      <c r="BI101" s="217">
        <f>IF(N101="nulová",J101,0)</f>
        <v>0</v>
      </c>
      <c r="BJ101" s="18" t="s">
        <v>77</v>
      </c>
      <c r="BK101" s="217">
        <f>ROUND(I101*H101,2)</f>
        <v>0</v>
      </c>
      <c r="BL101" s="18" t="s">
        <v>126</v>
      </c>
      <c r="BM101" s="216" t="s">
        <v>138</v>
      </c>
    </row>
    <row r="102" s="2" customFormat="1">
      <c r="A102" s="39"/>
      <c r="B102" s="40"/>
      <c r="C102" s="41"/>
      <c r="D102" s="218" t="s">
        <v>128</v>
      </c>
      <c r="E102" s="41"/>
      <c r="F102" s="219" t="s">
        <v>139</v>
      </c>
      <c r="G102" s="41"/>
      <c r="H102" s="41"/>
      <c r="I102" s="220"/>
      <c r="J102" s="41"/>
      <c r="K102" s="41"/>
      <c r="L102" s="45"/>
      <c r="M102" s="221"/>
      <c r="N102" s="222"/>
      <c r="O102" s="85"/>
      <c r="P102" s="85"/>
      <c r="Q102" s="85"/>
      <c r="R102" s="85"/>
      <c r="S102" s="85"/>
      <c r="T102" s="86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T102" s="18" t="s">
        <v>128</v>
      </c>
      <c r="AU102" s="18" t="s">
        <v>79</v>
      </c>
    </row>
    <row r="103" s="2" customFormat="1">
      <c r="A103" s="39"/>
      <c r="B103" s="40"/>
      <c r="C103" s="41"/>
      <c r="D103" s="223" t="s">
        <v>130</v>
      </c>
      <c r="E103" s="41"/>
      <c r="F103" s="224" t="s">
        <v>140</v>
      </c>
      <c r="G103" s="41"/>
      <c r="H103" s="41"/>
      <c r="I103" s="220"/>
      <c r="J103" s="41"/>
      <c r="K103" s="41"/>
      <c r="L103" s="45"/>
      <c r="M103" s="221"/>
      <c r="N103" s="222"/>
      <c r="O103" s="85"/>
      <c r="P103" s="85"/>
      <c r="Q103" s="85"/>
      <c r="R103" s="85"/>
      <c r="S103" s="85"/>
      <c r="T103" s="86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T103" s="18" t="s">
        <v>130</v>
      </c>
      <c r="AU103" s="18" t="s">
        <v>79</v>
      </c>
    </row>
    <row r="104" s="13" customFormat="1">
      <c r="A104" s="13"/>
      <c r="B104" s="225"/>
      <c r="C104" s="226"/>
      <c r="D104" s="218" t="s">
        <v>132</v>
      </c>
      <c r="E104" s="227" t="s">
        <v>19</v>
      </c>
      <c r="F104" s="228" t="s">
        <v>141</v>
      </c>
      <c r="G104" s="226"/>
      <c r="H104" s="227" t="s">
        <v>19</v>
      </c>
      <c r="I104" s="229"/>
      <c r="J104" s="226"/>
      <c r="K104" s="226"/>
      <c r="L104" s="230"/>
      <c r="M104" s="231"/>
      <c r="N104" s="232"/>
      <c r="O104" s="232"/>
      <c r="P104" s="232"/>
      <c r="Q104" s="232"/>
      <c r="R104" s="232"/>
      <c r="S104" s="232"/>
      <c r="T104" s="23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34" t="s">
        <v>132</v>
      </c>
      <c r="AU104" s="234" t="s">
        <v>79</v>
      </c>
      <c r="AV104" s="13" t="s">
        <v>77</v>
      </c>
      <c r="AW104" s="13" t="s">
        <v>31</v>
      </c>
      <c r="AX104" s="13" t="s">
        <v>69</v>
      </c>
      <c r="AY104" s="234" t="s">
        <v>119</v>
      </c>
    </row>
    <row r="105" s="14" customFormat="1">
      <c r="A105" s="14"/>
      <c r="B105" s="235"/>
      <c r="C105" s="236"/>
      <c r="D105" s="218" t="s">
        <v>132</v>
      </c>
      <c r="E105" s="237" t="s">
        <v>19</v>
      </c>
      <c r="F105" s="238" t="s">
        <v>142</v>
      </c>
      <c r="G105" s="236"/>
      <c r="H105" s="239">
        <v>80.375</v>
      </c>
      <c r="I105" s="240"/>
      <c r="J105" s="236"/>
      <c r="K105" s="236"/>
      <c r="L105" s="241"/>
      <c r="M105" s="242"/>
      <c r="N105" s="243"/>
      <c r="O105" s="243"/>
      <c r="P105" s="243"/>
      <c r="Q105" s="243"/>
      <c r="R105" s="243"/>
      <c r="S105" s="243"/>
      <c r="T105" s="24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45" t="s">
        <v>132</v>
      </c>
      <c r="AU105" s="245" t="s">
        <v>79</v>
      </c>
      <c r="AV105" s="14" t="s">
        <v>79</v>
      </c>
      <c r="AW105" s="14" t="s">
        <v>31</v>
      </c>
      <c r="AX105" s="14" t="s">
        <v>69</v>
      </c>
      <c r="AY105" s="245" t="s">
        <v>119</v>
      </c>
    </row>
    <row r="106" s="2" customFormat="1" ht="33" customHeight="1">
      <c r="A106" s="39"/>
      <c r="B106" s="40"/>
      <c r="C106" s="205" t="s">
        <v>143</v>
      </c>
      <c r="D106" s="205" t="s">
        <v>121</v>
      </c>
      <c r="E106" s="206" t="s">
        <v>144</v>
      </c>
      <c r="F106" s="207" t="s">
        <v>145</v>
      </c>
      <c r="G106" s="208" t="s">
        <v>137</v>
      </c>
      <c r="H106" s="209">
        <v>55.363</v>
      </c>
      <c r="I106" s="210"/>
      <c r="J106" s="211">
        <f>ROUND(I106*H106,2)</f>
        <v>0</v>
      </c>
      <c r="K106" s="207" t="s">
        <v>125</v>
      </c>
      <c r="L106" s="45"/>
      <c r="M106" s="212" t="s">
        <v>19</v>
      </c>
      <c r="N106" s="213" t="s">
        <v>40</v>
      </c>
      <c r="O106" s="85"/>
      <c r="P106" s="214">
        <f>O106*H106</f>
        <v>0</v>
      </c>
      <c r="Q106" s="214">
        <v>0</v>
      </c>
      <c r="R106" s="214">
        <f>Q106*H106</f>
        <v>0</v>
      </c>
      <c r="S106" s="214">
        <v>0</v>
      </c>
      <c r="T106" s="215">
        <f>S106*H106</f>
        <v>0</v>
      </c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R106" s="216" t="s">
        <v>126</v>
      </c>
      <c r="AT106" s="216" t="s">
        <v>121</v>
      </c>
      <c r="AU106" s="216" t="s">
        <v>79</v>
      </c>
      <c r="AY106" s="18" t="s">
        <v>119</v>
      </c>
      <c r="BE106" s="217">
        <f>IF(N106="základní",J106,0)</f>
        <v>0</v>
      </c>
      <c r="BF106" s="217">
        <f>IF(N106="snížená",J106,0)</f>
        <v>0</v>
      </c>
      <c r="BG106" s="217">
        <f>IF(N106="zákl. přenesená",J106,0)</f>
        <v>0</v>
      </c>
      <c r="BH106" s="217">
        <f>IF(N106="sníž. přenesená",J106,0)</f>
        <v>0</v>
      </c>
      <c r="BI106" s="217">
        <f>IF(N106="nulová",J106,0)</f>
        <v>0</v>
      </c>
      <c r="BJ106" s="18" t="s">
        <v>77</v>
      </c>
      <c r="BK106" s="217">
        <f>ROUND(I106*H106,2)</f>
        <v>0</v>
      </c>
      <c r="BL106" s="18" t="s">
        <v>126</v>
      </c>
      <c r="BM106" s="216" t="s">
        <v>146</v>
      </c>
    </row>
    <row r="107" s="2" customFormat="1">
      <c r="A107" s="39"/>
      <c r="B107" s="40"/>
      <c r="C107" s="41"/>
      <c r="D107" s="218" t="s">
        <v>128</v>
      </c>
      <c r="E107" s="41"/>
      <c r="F107" s="219" t="s">
        <v>147</v>
      </c>
      <c r="G107" s="41"/>
      <c r="H107" s="41"/>
      <c r="I107" s="220"/>
      <c r="J107" s="41"/>
      <c r="K107" s="41"/>
      <c r="L107" s="45"/>
      <c r="M107" s="221"/>
      <c r="N107" s="222"/>
      <c r="O107" s="85"/>
      <c r="P107" s="85"/>
      <c r="Q107" s="85"/>
      <c r="R107" s="85"/>
      <c r="S107" s="85"/>
      <c r="T107" s="86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T107" s="18" t="s">
        <v>128</v>
      </c>
      <c r="AU107" s="18" t="s">
        <v>79</v>
      </c>
    </row>
    <row r="108" s="2" customFormat="1">
      <c r="A108" s="39"/>
      <c r="B108" s="40"/>
      <c r="C108" s="41"/>
      <c r="D108" s="223" t="s">
        <v>130</v>
      </c>
      <c r="E108" s="41"/>
      <c r="F108" s="224" t="s">
        <v>148</v>
      </c>
      <c r="G108" s="41"/>
      <c r="H108" s="41"/>
      <c r="I108" s="220"/>
      <c r="J108" s="41"/>
      <c r="K108" s="41"/>
      <c r="L108" s="45"/>
      <c r="M108" s="221"/>
      <c r="N108" s="222"/>
      <c r="O108" s="85"/>
      <c r="P108" s="85"/>
      <c r="Q108" s="85"/>
      <c r="R108" s="85"/>
      <c r="S108" s="85"/>
      <c r="T108" s="86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T108" s="18" t="s">
        <v>130</v>
      </c>
      <c r="AU108" s="18" t="s">
        <v>79</v>
      </c>
    </row>
    <row r="109" s="13" customFormat="1">
      <c r="A109" s="13"/>
      <c r="B109" s="225"/>
      <c r="C109" s="226"/>
      <c r="D109" s="218" t="s">
        <v>132</v>
      </c>
      <c r="E109" s="227" t="s">
        <v>19</v>
      </c>
      <c r="F109" s="228" t="s">
        <v>149</v>
      </c>
      <c r="G109" s="226"/>
      <c r="H109" s="227" t="s">
        <v>19</v>
      </c>
      <c r="I109" s="229"/>
      <c r="J109" s="226"/>
      <c r="K109" s="226"/>
      <c r="L109" s="230"/>
      <c r="M109" s="231"/>
      <c r="N109" s="232"/>
      <c r="O109" s="232"/>
      <c r="P109" s="232"/>
      <c r="Q109" s="232"/>
      <c r="R109" s="232"/>
      <c r="S109" s="232"/>
      <c r="T109" s="23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34" t="s">
        <v>132</v>
      </c>
      <c r="AU109" s="234" t="s">
        <v>79</v>
      </c>
      <c r="AV109" s="13" t="s">
        <v>77</v>
      </c>
      <c r="AW109" s="13" t="s">
        <v>31</v>
      </c>
      <c r="AX109" s="13" t="s">
        <v>69</v>
      </c>
      <c r="AY109" s="234" t="s">
        <v>119</v>
      </c>
    </row>
    <row r="110" s="14" customFormat="1">
      <c r="A110" s="14"/>
      <c r="B110" s="235"/>
      <c r="C110" s="236"/>
      <c r="D110" s="218" t="s">
        <v>132</v>
      </c>
      <c r="E110" s="237" t="s">
        <v>19</v>
      </c>
      <c r="F110" s="238" t="s">
        <v>150</v>
      </c>
      <c r="G110" s="236"/>
      <c r="H110" s="239">
        <v>53.563000000000002</v>
      </c>
      <c r="I110" s="240"/>
      <c r="J110" s="236"/>
      <c r="K110" s="236"/>
      <c r="L110" s="241"/>
      <c r="M110" s="242"/>
      <c r="N110" s="243"/>
      <c r="O110" s="243"/>
      <c r="P110" s="243"/>
      <c r="Q110" s="243"/>
      <c r="R110" s="243"/>
      <c r="S110" s="243"/>
      <c r="T110" s="24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45" t="s">
        <v>132</v>
      </c>
      <c r="AU110" s="245" t="s">
        <v>79</v>
      </c>
      <c r="AV110" s="14" t="s">
        <v>79</v>
      </c>
      <c r="AW110" s="14" t="s">
        <v>31</v>
      </c>
      <c r="AX110" s="14" t="s">
        <v>69</v>
      </c>
      <c r="AY110" s="245" t="s">
        <v>119</v>
      </c>
    </row>
    <row r="111" s="13" customFormat="1">
      <c r="A111" s="13"/>
      <c r="B111" s="225"/>
      <c r="C111" s="226"/>
      <c r="D111" s="218" t="s">
        <v>132</v>
      </c>
      <c r="E111" s="227" t="s">
        <v>19</v>
      </c>
      <c r="F111" s="228" t="s">
        <v>151</v>
      </c>
      <c r="G111" s="226"/>
      <c r="H111" s="227" t="s">
        <v>19</v>
      </c>
      <c r="I111" s="229"/>
      <c r="J111" s="226"/>
      <c r="K111" s="226"/>
      <c r="L111" s="230"/>
      <c r="M111" s="231"/>
      <c r="N111" s="232"/>
      <c r="O111" s="232"/>
      <c r="P111" s="232"/>
      <c r="Q111" s="232"/>
      <c r="R111" s="232"/>
      <c r="S111" s="232"/>
      <c r="T111" s="23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34" t="s">
        <v>132</v>
      </c>
      <c r="AU111" s="234" t="s">
        <v>79</v>
      </c>
      <c r="AV111" s="13" t="s">
        <v>77</v>
      </c>
      <c r="AW111" s="13" t="s">
        <v>31</v>
      </c>
      <c r="AX111" s="13" t="s">
        <v>69</v>
      </c>
      <c r="AY111" s="234" t="s">
        <v>119</v>
      </c>
    </row>
    <row r="112" s="14" customFormat="1">
      <c r="A112" s="14"/>
      <c r="B112" s="235"/>
      <c r="C112" s="236"/>
      <c r="D112" s="218" t="s">
        <v>132</v>
      </c>
      <c r="E112" s="237" t="s">
        <v>19</v>
      </c>
      <c r="F112" s="238" t="s">
        <v>152</v>
      </c>
      <c r="G112" s="236"/>
      <c r="H112" s="239">
        <v>1.8</v>
      </c>
      <c r="I112" s="240"/>
      <c r="J112" s="236"/>
      <c r="K112" s="236"/>
      <c r="L112" s="241"/>
      <c r="M112" s="242"/>
      <c r="N112" s="243"/>
      <c r="O112" s="243"/>
      <c r="P112" s="243"/>
      <c r="Q112" s="243"/>
      <c r="R112" s="243"/>
      <c r="S112" s="243"/>
      <c r="T112" s="24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45" t="s">
        <v>132</v>
      </c>
      <c r="AU112" s="245" t="s">
        <v>79</v>
      </c>
      <c r="AV112" s="14" t="s">
        <v>79</v>
      </c>
      <c r="AW112" s="14" t="s">
        <v>31</v>
      </c>
      <c r="AX112" s="14" t="s">
        <v>69</v>
      </c>
      <c r="AY112" s="245" t="s">
        <v>119</v>
      </c>
    </row>
    <row r="113" s="2" customFormat="1" ht="37.8" customHeight="1">
      <c r="A113" s="39"/>
      <c r="B113" s="40"/>
      <c r="C113" s="205" t="s">
        <v>126</v>
      </c>
      <c r="D113" s="205" t="s">
        <v>121</v>
      </c>
      <c r="E113" s="206" t="s">
        <v>153</v>
      </c>
      <c r="F113" s="207" t="s">
        <v>154</v>
      </c>
      <c r="G113" s="208" t="s">
        <v>137</v>
      </c>
      <c r="H113" s="209">
        <v>135.738</v>
      </c>
      <c r="I113" s="210"/>
      <c r="J113" s="211">
        <f>ROUND(I113*H113,2)</f>
        <v>0</v>
      </c>
      <c r="K113" s="207" t="s">
        <v>125</v>
      </c>
      <c r="L113" s="45"/>
      <c r="M113" s="212" t="s">
        <v>19</v>
      </c>
      <c r="N113" s="213" t="s">
        <v>40</v>
      </c>
      <c r="O113" s="85"/>
      <c r="P113" s="214">
        <f>O113*H113</f>
        <v>0</v>
      </c>
      <c r="Q113" s="214">
        <v>0</v>
      </c>
      <c r="R113" s="214">
        <f>Q113*H113</f>
        <v>0</v>
      </c>
      <c r="S113" s="214">
        <v>0</v>
      </c>
      <c r="T113" s="215">
        <f>S113*H113</f>
        <v>0</v>
      </c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R113" s="216" t="s">
        <v>126</v>
      </c>
      <c r="AT113" s="216" t="s">
        <v>121</v>
      </c>
      <c r="AU113" s="216" t="s">
        <v>79</v>
      </c>
      <c r="AY113" s="18" t="s">
        <v>119</v>
      </c>
      <c r="BE113" s="217">
        <f>IF(N113="základní",J113,0)</f>
        <v>0</v>
      </c>
      <c r="BF113" s="217">
        <f>IF(N113="snížená",J113,0)</f>
        <v>0</v>
      </c>
      <c r="BG113" s="217">
        <f>IF(N113="zákl. přenesená",J113,0)</f>
        <v>0</v>
      </c>
      <c r="BH113" s="217">
        <f>IF(N113="sníž. přenesená",J113,0)</f>
        <v>0</v>
      </c>
      <c r="BI113" s="217">
        <f>IF(N113="nulová",J113,0)</f>
        <v>0</v>
      </c>
      <c r="BJ113" s="18" t="s">
        <v>77</v>
      </c>
      <c r="BK113" s="217">
        <f>ROUND(I113*H113,2)</f>
        <v>0</v>
      </c>
      <c r="BL113" s="18" t="s">
        <v>126</v>
      </c>
      <c r="BM113" s="216" t="s">
        <v>155</v>
      </c>
    </row>
    <row r="114" s="2" customFormat="1">
      <c r="A114" s="39"/>
      <c r="B114" s="40"/>
      <c r="C114" s="41"/>
      <c r="D114" s="218" t="s">
        <v>128</v>
      </c>
      <c r="E114" s="41"/>
      <c r="F114" s="219" t="s">
        <v>156</v>
      </c>
      <c r="G114" s="41"/>
      <c r="H114" s="41"/>
      <c r="I114" s="220"/>
      <c r="J114" s="41"/>
      <c r="K114" s="41"/>
      <c r="L114" s="45"/>
      <c r="M114" s="221"/>
      <c r="N114" s="222"/>
      <c r="O114" s="85"/>
      <c r="P114" s="85"/>
      <c r="Q114" s="85"/>
      <c r="R114" s="85"/>
      <c r="S114" s="85"/>
      <c r="T114" s="86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T114" s="18" t="s">
        <v>128</v>
      </c>
      <c r="AU114" s="18" t="s">
        <v>79</v>
      </c>
    </row>
    <row r="115" s="2" customFormat="1">
      <c r="A115" s="39"/>
      <c r="B115" s="40"/>
      <c r="C115" s="41"/>
      <c r="D115" s="223" t="s">
        <v>130</v>
      </c>
      <c r="E115" s="41"/>
      <c r="F115" s="224" t="s">
        <v>157</v>
      </c>
      <c r="G115" s="41"/>
      <c r="H115" s="41"/>
      <c r="I115" s="220"/>
      <c r="J115" s="41"/>
      <c r="K115" s="41"/>
      <c r="L115" s="45"/>
      <c r="M115" s="221"/>
      <c r="N115" s="222"/>
      <c r="O115" s="85"/>
      <c r="P115" s="85"/>
      <c r="Q115" s="85"/>
      <c r="R115" s="85"/>
      <c r="S115" s="85"/>
      <c r="T115" s="86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T115" s="18" t="s">
        <v>130</v>
      </c>
      <c r="AU115" s="18" t="s">
        <v>79</v>
      </c>
    </row>
    <row r="116" s="13" customFormat="1">
      <c r="A116" s="13"/>
      <c r="B116" s="225"/>
      <c r="C116" s="226"/>
      <c r="D116" s="218" t="s">
        <v>132</v>
      </c>
      <c r="E116" s="227" t="s">
        <v>19</v>
      </c>
      <c r="F116" s="228" t="s">
        <v>158</v>
      </c>
      <c r="G116" s="226"/>
      <c r="H116" s="227" t="s">
        <v>19</v>
      </c>
      <c r="I116" s="229"/>
      <c r="J116" s="226"/>
      <c r="K116" s="226"/>
      <c r="L116" s="230"/>
      <c r="M116" s="231"/>
      <c r="N116" s="232"/>
      <c r="O116" s="232"/>
      <c r="P116" s="232"/>
      <c r="Q116" s="232"/>
      <c r="R116" s="232"/>
      <c r="S116" s="232"/>
      <c r="T116" s="23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34" t="s">
        <v>132</v>
      </c>
      <c r="AU116" s="234" t="s">
        <v>79</v>
      </c>
      <c r="AV116" s="13" t="s">
        <v>77</v>
      </c>
      <c r="AW116" s="13" t="s">
        <v>31</v>
      </c>
      <c r="AX116" s="13" t="s">
        <v>69</v>
      </c>
      <c r="AY116" s="234" t="s">
        <v>119</v>
      </c>
    </row>
    <row r="117" s="14" customFormat="1">
      <c r="A117" s="14"/>
      <c r="B117" s="235"/>
      <c r="C117" s="236"/>
      <c r="D117" s="218" t="s">
        <v>132</v>
      </c>
      <c r="E117" s="237" t="s">
        <v>19</v>
      </c>
      <c r="F117" s="238" t="s">
        <v>159</v>
      </c>
      <c r="G117" s="236"/>
      <c r="H117" s="239">
        <v>135.738</v>
      </c>
      <c r="I117" s="240"/>
      <c r="J117" s="236"/>
      <c r="K117" s="236"/>
      <c r="L117" s="241"/>
      <c r="M117" s="242"/>
      <c r="N117" s="243"/>
      <c r="O117" s="243"/>
      <c r="P117" s="243"/>
      <c r="Q117" s="243"/>
      <c r="R117" s="243"/>
      <c r="S117" s="243"/>
      <c r="T117" s="24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45" t="s">
        <v>132</v>
      </c>
      <c r="AU117" s="245" t="s">
        <v>79</v>
      </c>
      <c r="AV117" s="14" t="s">
        <v>79</v>
      </c>
      <c r="AW117" s="14" t="s">
        <v>31</v>
      </c>
      <c r="AX117" s="14" t="s">
        <v>69</v>
      </c>
      <c r="AY117" s="245" t="s">
        <v>119</v>
      </c>
    </row>
    <row r="118" s="2" customFormat="1" ht="37.8" customHeight="1">
      <c r="A118" s="39"/>
      <c r="B118" s="40"/>
      <c r="C118" s="205" t="s">
        <v>160</v>
      </c>
      <c r="D118" s="205" t="s">
        <v>121</v>
      </c>
      <c r="E118" s="206" t="s">
        <v>161</v>
      </c>
      <c r="F118" s="207" t="s">
        <v>162</v>
      </c>
      <c r="G118" s="208" t="s">
        <v>137</v>
      </c>
      <c r="H118" s="209">
        <v>97.503</v>
      </c>
      <c r="I118" s="210"/>
      <c r="J118" s="211">
        <f>ROUND(I118*H118,2)</f>
        <v>0</v>
      </c>
      <c r="K118" s="207" t="s">
        <v>125</v>
      </c>
      <c r="L118" s="45"/>
      <c r="M118" s="212" t="s">
        <v>19</v>
      </c>
      <c r="N118" s="213" t="s">
        <v>40</v>
      </c>
      <c r="O118" s="85"/>
      <c r="P118" s="214">
        <f>O118*H118</f>
        <v>0</v>
      </c>
      <c r="Q118" s="214">
        <v>0</v>
      </c>
      <c r="R118" s="214">
        <f>Q118*H118</f>
        <v>0</v>
      </c>
      <c r="S118" s="214">
        <v>0</v>
      </c>
      <c r="T118" s="215">
        <f>S118*H118</f>
        <v>0</v>
      </c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R118" s="216" t="s">
        <v>126</v>
      </c>
      <c r="AT118" s="216" t="s">
        <v>121</v>
      </c>
      <c r="AU118" s="216" t="s">
        <v>79</v>
      </c>
      <c r="AY118" s="18" t="s">
        <v>119</v>
      </c>
      <c r="BE118" s="217">
        <f>IF(N118="základní",J118,0)</f>
        <v>0</v>
      </c>
      <c r="BF118" s="217">
        <f>IF(N118="snížená",J118,0)</f>
        <v>0</v>
      </c>
      <c r="BG118" s="217">
        <f>IF(N118="zákl. přenesená",J118,0)</f>
        <v>0</v>
      </c>
      <c r="BH118" s="217">
        <f>IF(N118="sníž. přenesená",J118,0)</f>
        <v>0</v>
      </c>
      <c r="BI118" s="217">
        <f>IF(N118="nulová",J118,0)</f>
        <v>0</v>
      </c>
      <c r="BJ118" s="18" t="s">
        <v>77</v>
      </c>
      <c r="BK118" s="217">
        <f>ROUND(I118*H118,2)</f>
        <v>0</v>
      </c>
      <c r="BL118" s="18" t="s">
        <v>126</v>
      </c>
      <c r="BM118" s="216" t="s">
        <v>163</v>
      </c>
    </row>
    <row r="119" s="2" customFormat="1">
      <c r="A119" s="39"/>
      <c r="B119" s="40"/>
      <c r="C119" s="41"/>
      <c r="D119" s="218" t="s">
        <v>128</v>
      </c>
      <c r="E119" s="41"/>
      <c r="F119" s="219" t="s">
        <v>164</v>
      </c>
      <c r="G119" s="41"/>
      <c r="H119" s="41"/>
      <c r="I119" s="220"/>
      <c r="J119" s="41"/>
      <c r="K119" s="41"/>
      <c r="L119" s="45"/>
      <c r="M119" s="221"/>
      <c r="N119" s="222"/>
      <c r="O119" s="85"/>
      <c r="P119" s="85"/>
      <c r="Q119" s="85"/>
      <c r="R119" s="85"/>
      <c r="S119" s="85"/>
      <c r="T119" s="86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T119" s="18" t="s">
        <v>128</v>
      </c>
      <c r="AU119" s="18" t="s">
        <v>79</v>
      </c>
    </row>
    <row r="120" s="2" customFormat="1">
      <c r="A120" s="39"/>
      <c r="B120" s="40"/>
      <c r="C120" s="41"/>
      <c r="D120" s="223" t="s">
        <v>130</v>
      </c>
      <c r="E120" s="41"/>
      <c r="F120" s="224" t="s">
        <v>165</v>
      </c>
      <c r="G120" s="41"/>
      <c r="H120" s="41"/>
      <c r="I120" s="220"/>
      <c r="J120" s="41"/>
      <c r="K120" s="41"/>
      <c r="L120" s="45"/>
      <c r="M120" s="221"/>
      <c r="N120" s="222"/>
      <c r="O120" s="85"/>
      <c r="P120" s="85"/>
      <c r="Q120" s="85"/>
      <c r="R120" s="85"/>
      <c r="S120" s="85"/>
      <c r="T120" s="86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T120" s="18" t="s">
        <v>130</v>
      </c>
      <c r="AU120" s="18" t="s">
        <v>79</v>
      </c>
    </row>
    <row r="121" s="13" customFormat="1">
      <c r="A121" s="13"/>
      <c r="B121" s="225"/>
      <c r="C121" s="226"/>
      <c r="D121" s="218" t="s">
        <v>132</v>
      </c>
      <c r="E121" s="227" t="s">
        <v>19</v>
      </c>
      <c r="F121" s="228" t="s">
        <v>166</v>
      </c>
      <c r="G121" s="226"/>
      <c r="H121" s="227" t="s">
        <v>19</v>
      </c>
      <c r="I121" s="229"/>
      <c r="J121" s="226"/>
      <c r="K121" s="226"/>
      <c r="L121" s="230"/>
      <c r="M121" s="231"/>
      <c r="N121" s="232"/>
      <c r="O121" s="232"/>
      <c r="P121" s="232"/>
      <c r="Q121" s="232"/>
      <c r="R121" s="232"/>
      <c r="S121" s="232"/>
      <c r="T121" s="23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34" t="s">
        <v>132</v>
      </c>
      <c r="AU121" s="234" t="s">
        <v>79</v>
      </c>
      <c r="AV121" s="13" t="s">
        <v>77</v>
      </c>
      <c r="AW121" s="13" t="s">
        <v>31</v>
      </c>
      <c r="AX121" s="13" t="s">
        <v>69</v>
      </c>
      <c r="AY121" s="234" t="s">
        <v>119</v>
      </c>
    </row>
    <row r="122" s="14" customFormat="1">
      <c r="A122" s="14"/>
      <c r="B122" s="235"/>
      <c r="C122" s="236"/>
      <c r="D122" s="218" t="s">
        <v>132</v>
      </c>
      <c r="E122" s="237" t="s">
        <v>19</v>
      </c>
      <c r="F122" s="238" t="s">
        <v>167</v>
      </c>
      <c r="G122" s="236"/>
      <c r="H122" s="239">
        <v>97.503</v>
      </c>
      <c r="I122" s="240"/>
      <c r="J122" s="236"/>
      <c r="K122" s="236"/>
      <c r="L122" s="241"/>
      <c r="M122" s="242"/>
      <c r="N122" s="243"/>
      <c r="O122" s="243"/>
      <c r="P122" s="243"/>
      <c r="Q122" s="243"/>
      <c r="R122" s="243"/>
      <c r="S122" s="243"/>
      <c r="T122" s="24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45" t="s">
        <v>132</v>
      </c>
      <c r="AU122" s="245" t="s">
        <v>79</v>
      </c>
      <c r="AV122" s="14" t="s">
        <v>79</v>
      </c>
      <c r="AW122" s="14" t="s">
        <v>31</v>
      </c>
      <c r="AX122" s="14" t="s">
        <v>69</v>
      </c>
      <c r="AY122" s="245" t="s">
        <v>119</v>
      </c>
    </row>
    <row r="123" s="2" customFormat="1" ht="24.15" customHeight="1">
      <c r="A123" s="39"/>
      <c r="B123" s="40"/>
      <c r="C123" s="205" t="s">
        <v>168</v>
      </c>
      <c r="D123" s="205" t="s">
        <v>121</v>
      </c>
      <c r="E123" s="206" t="s">
        <v>169</v>
      </c>
      <c r="F123" s="207" t="s">
        <v>170</v>
      </c>
      <c r="G123" s="208" t="s">
        <v>137</v>
      </c>
      <c r="H123" s="209">
        <v>135.738</v>
      </c>
      <c r="I123" s="210"/>
      <c r="J123" s="211">
        <f>ROUND(I123*H123,2)</f>
        <v>0</v>
      </c>
      <c r="K123" s="207" t="s">
        <v>125</v>
      </c>
      <c r="L123" s="45"/>
      <c r="M123" s="212" t="s">
        <v>19</v>
      </c>
      <c r="N123" s="213" t="s">
        <v>40</v>
      </c>
      <c r="O123" s="85"/>
      <c r="P123" s="214">
        <f>O123*H123</f>
        <v>0</v>
      </c>
      <c r="Q123" s="214">
        <v>0</v>
      </c>
      <c r="R123" s="214">
        <f>Q123*H123</f>
        <v>0</v>
      </c>
      <c r="S123" s="214">
        <v>0</v>
      </c>
      <c r="T123" s="215">
        <f>S123*H123</f>
        <v>0</v>
      </c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R123" s="216" t="s">
        <v>126</v>
      </c>
      <c r="AT123" s="216" t="s">
        <v>121</v>
      </c>
      <c r="AU123" s="216" t="s">
        <v>79</v>
      </c>
      <c r="AY123" s="18" t="s">
        <v>119</v>
      </c>
      <c r="BE123" s="217">
        <f>IF(N123="základní",J123,0)</f>
        <v>0</v>
      </c>
      <c r="BF123" s="217">
        <f>IF(N123="snížená",J123,0)</f>
        <v>0</v>
      </c>
      <c r="BG123" s="217">
        <f>IF(N123="zákl. přenesená",J123,0)</f>
        <v>0</v>
      </c>
      <c r="BH123" s="217">
        <f>IF(N123="sníž. přenesená",J123,0)</f>
        <v>0</v>
      </c>
      <c r="BI123" s="217">
        <f>IF(N123="nulová",J123,0)</f>
        <v>0</v>
      </c>
      <c r="BJ123" s="18" t="s">
        <v>77</v>
      </c>
      <c r="BK123" s="217">
        <f>ROUND(I123*H123,2)</f>
        <v>0</v>
      </c>
      <c r="BL123" s="18" t="s">
        <v>126</v>
      </c>
      <c r="BM123" s="216" t="s">
        <v>171</v>
      </c>
    </row>
    <row r="124" s="2" customFormat="1">
      <c r="A124" s="39"/>
      <c r="B124" s="40"/>
      <c r="C124" s="41"/>
      <c r="D124" s="218" t="s">
        <v>128</v>
      </c>
      <c r="E124" s="41"/>
      <c r="F124" s="219" t="s">
        <v>172</v>
      </c>
      <c r="G124" s="41"/>
      <c r="H124" s="41"/>
      <c r="I124" s="220"/>
      <c r="J124" s="41"/>
      <c r="K124" s="41"/>
      <c r="L124" s="45"/>
      <c r="M124" s="221"/>
      <c r="N124" s="222"/>
      <c r="O124" s="85"/>
      <c r="P124" s="85"/>
      <c r="Q124" s="85"/>
      <c r="R124" s="85"/>
      <c r="S124" s="85"/>
      <c r="T124" s="86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128</v>
      </c>
      <c r="AU124" s="18" t="s">
        <v>79</v>
      </c>
    </row>
    <row r="125" s="2" customFormat="1">
      <c r="A125" s="39"/>
      <c r="B125" s="40"/>
      <c r="C125" s="41"/>
      <c r="D125" s="223" t="s">
        <v>130</v>
      </c>
      <c r="E125" s="41"/>
      <c r="F125" s="224" t="s">
        <v>173</v>
      </c>
      <c r="G125" s="41"/>
      <c r="H125" s="41"/>
      <c r="I125" s="220"/>
      <c r="J125" s="41"/>
      <c r="K125" s="41"/>
      <c r="L125" s="45"/>
      <c r="M125" s="221"/>
      <c r="N125" s="222"/>
      <c r="O125" s="85"/>
      <c r="P125" s="85"/>
      <c r="Q125" s="85"/>
      <c r="R125" s="85"/>
      <c r="S125" s="85"/>
      <c r="T125" s="86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T125" s="18" t="s">
        <v>130</v>
      </c>
      <c r="AU125" s="18" t="s">
        <v>79</v>
      </c>
    </row>
    <row r="126" s="13" customFormat="1">
      <c r="A126" s="13"/>
      <c r="B126" s="225"/>
      <c r="C126" s="226"/>
      <c r="D126" s="218" t="s">
        <v>132</v>
      </c>
      <c r="E126" s="227" t="s">
        <v>19</v>
      </c>
      <c r="F126" s="228" t="s">
        <v>174</v>
      </c>
      <c r="G126" s="226"/>
      <c r="H126" s="227" t="s">
        <v>19</v>
      </c>
      <c r="I126" s="229"/>
      <c r="J126" s="226"/>
      <c r="K126" s="226"/>
      <c r="L126" s="230"/>
      <c r="M126" s="231"/>
      <c r="N126" s="232"/>
      <c r="O126" s="232"/>
      <c r="P126" s="232"/>
      <c r="Q126" s="232"/>
      <c r="R126" s="232"/>
      <c r="S126" s="232"/>
      <c r="T126" s="23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34" t="s">
        <v>132</v>
      </c>
      <c r="AU126" s="234" t="s">
        <v>79</v>
      </c>
      <c r="AV126" s="13" t="s">
        <v>77</v>
      </c>
      <c r="AW126" s="13" t="s">
        <v>31</v>
      </c>
      <c r="AX126" s="13" t="s">
        <v>69</v>
      </c>
      <c r="AY126" s="234" t="s">
        <v>119</v>
      </c>
    </row>
    <row r="127" s="14" customFormat="1">
      <c r="A127" s="14"/>
      <c r="B127" s="235"/>
      <c r="C127" s="236"/>
      <c r="D127" s="218" t="s">
        <v>132</v>
      </c>
      <c r="E127" s="237" t="s">
        <v>19</v>
      </c>
      <c r="F127" s="238" t="s">
        <v>175</v>
      </c>
      <c r="G127" s="236"/>
      <c r="H127" s="239">
        <v>135.738</v>
      </c>
      <c r="I127" s="240"/>
      <c r="J127" s="236"/>
      <c r="K127" s="236"/>
      <c r="L127" s="241"/>
      <c r="M127" s="242"/>
      <c r="N127" s="243"/>
      <c r="O127" s="243"/>
      <c r="P127" s="243"/>
      <c r="Q127" s="243"/>
      <c r="R127" s="243"/>
      <c r="S127" s="243"/>
      <c r="T127" s="24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45" t="s">
        <v>132</v>
      </c>
      <c r="AU127" s="245" t="s">
        <v>79</v>
      </c>
      <c r="AV127" s="14" t="s">
        <v>79</v>
      </c>
      <c r="AW127" s="14" t="s">
        <v>31</v>
      </c>
      <c r="AX127" s="14" t="s">
        <v>69</v>
      </c>
      <c r="AY127" s="245" t="s">
        <v>119</v>
      </c>
    </row>
    <row r="128" s="2" customFormat="1" ht="16.5" customHeight="1">
      <c r="A128" s="39"/>
      <c r="B128" s="40"/>
      <c r="C128" s="205" t="s">
        <v>176</v>
      </c>
      <c r="D128" s="205" t="s">
        <v>121</v>
      </c>
      <c r="E128" s="206" t="s">
        <v>177</v>
      </c>
      <c r="F128" s="207" t="s">
        <v>178</v>
      </c>
      <c r="G128" s="208" t="s">
        <v>137</v>
      </c>
      <c r="H128" s="209">
        <v>233.24100000000001</v>
      </c>
      <c r="I128" s="210"/>
      <c r="J128" s="211">
        <f>ROUND(I128*H128,2)</f>
        <v>0</v>
      </c>
      <c r="K128" s="207" t="s">
        <v>125</v>
      </c>
      <c r="L128" s="45"/>
      <c r="M128" s="212" t="s">
        <v>19</v>
      </c>
      <c r="N128" s="213" t="s">
        <v>40</v>
      </c>
      <c r="O128" s="85"/>
      <c r="P128" s="214">
        <f>O128*H128</f>
        <v>0</v>
      </c>
      <c r="Q128" s="214">
        <v>0</v>
      </c>
      <c r="R128" s="214">
        <f>Q128*H128</f>
        <v>0</v>
      </c>
      <c r="S128" s="214">
        <v>0</v>
      </c>
      <c r="T128" s="215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16" t="s">
        <v>126</v>
      </c>
      <c r="AT128" s="216" t="s">
        <v>121</v>
      </c>
      <c r="AU128" s="216" t="s">
        <v>79</v>
      </c>
      <c r="AY128" s="18" t="s">
        <v>119</v>
      </c>
      <c r="BE128" s="217">
        <f>IF(N128="základní",J128,0)</f>
        <v>0</v>
      </c>
      <c r="BF128" s="217">
        <f>IF(N128="snížená",J128,0)</f>
        <v>0</v>
      </c>
      <c r="BG128" s="217">
        <f>IF(N128="zákl. přenesená",J128,0)</f>
        <v>0</v>
      </c>
      <c r="BH128" s="217">
        <f>IF(N128="sníž. přenesená",J128,0)</f>
        <v>0</v>
      </c>
      <c r="BI128" s="217">
        <f>IF(N128="nulová",J128,0)</f>
        <v>0</v>
      </c>
      <c r="BJ128" s="18" t="s">
        <v>77</v>
      </c>
      <c r="BK128" s="217">
        <f>ROUND(I128*H128,2)</f>
        <v>0</v>
      </c>
      <c r="BL128" s="18" t="s">
        <v>126</v>
      </c>
      <c r="BM128" s="216" t="s">
        <v>179</v>
      </c>
    </row>
    <row r="129" s="2" customFormat="1">
      <c r="A129" s="39"/>
      <c r="B129" s="40"/>
      <c r="C129" s="41"/>
      <c r="D129" s="218" t="s">
        <v>128</v>
      </c>
      <c r="E129" s="41"/>
      <c r="F129" s="219" t="s">
        <v>180</v>
      </c>
      <c r="G129" s="41"/>
      <c r="H129" s="41"/>
      <c r="I129" s="220"/>
      <c r="J129" s="41"/>
      <c r="K129" s="41"/>
      <c r="L129" s="45"/>
      <c r="M129" s="221"/>
      <c r="N129" s="222"/>
      <c r="O129" s="85"/>
      <c r="P129" s="85"/>
      <c r="Q129" s="85"/>
      <c r="R129" s="85"/>
      <c r="S129" s="85"/>
      <c r="T129" s="86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T129" s="18" t="s">
        <v>128</v>
      </c>
      <c r="AU129" s="18" t="s">
        <v>79</v>
      </c>
    </row>
    <row r="130" s="2" customFormat="1">
      <c r="A130" s="39"/>
      <c r="B130" s="40"/>
      <c r="C130" s="41"/>
      <c r="D130" s="223" t="s">
        <v>130</v>
      </c>
      <c r="E130" s="41"/>
      <c r="F130" s="224" t="s">
        <v>181</v>
      </c>
      <c r="G130" s="41"/>
      <c r="H130" s="41"/>
      <c r="I130" s="220"/>
      <c r="J130" s="41"/>
      <c r="K130" s="41"/>
      <c r="L130" s="45"/>
      <c r="M130" s="221"/>
      <c r="N130" s="222"/>
      <c r="O130" s="85"/>
      <c r="P130" s="85"/>
      <c r="Q130" s="85"/>
      <c r="R130" s="85"/>
      <c r="S130" s="85"/>
      <c r="T130" s="86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130</v>
      </c>
      <c r="AU130" s="18" t="s">
        <v>79</v>
      </c>
    </row>
    <row r="131" s="13" customFormat="1">
      <c r="A131" s="13"/>
      <c r="B131" s="225"/>
      <c r="C131" s="226"/>
      <c r="D131" s="218" t="s">
        <v>132</v>
      </c>
      <c r="E131" s="227" t="s">
        <v>19</v>
      </c>
      <c r="F131" s="228" t="s">
        <v>182</v>
      </c>
      <c r="G131" s="226"/>
      <c r="H131" s="227" t="s">
        <v>19</v>
      </c>
      <c r="I131" s="229"/>
      <c r="J131" s="226"/>
      <c r="K131" s="226"/>
      <c r="L131" s="230"/>
      <c r="M131" s="231"/>
      <c r="N131" s="232"/>
      <c r="O131" s="232"/>
      <c r="P131" s="232"/>
      <c r="Q131" s="232"/>
      <c r="R131" s="232"/>
      <c r="S131" s="232"/>
      <c r="T131" s="23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34" t="s">
        <v>132</v>
      </c>
      <c r="AU131" s="234" t="s">
        <v>79</v>
      </c>
      <c r="AV131" s="13" t="s">
        <v>77</v>
      </c>
      <c r="AW131" s="13" t="s">
        <v>31</v>
      </c>
      <c r="AX131" s="13" t="s">
        <v>69</v>
      </c>
      <c r="AY131" s="234" t="s">
        <v>119</v>
      </c>
    </row>
    <row r="132" s="14" customFormat="1">
      <c r="A132" s="14"/>
      <c r="B132" s="235"/>
      <c r="C132" s="236"/>
      <c r="D132" s="218" t="s">
        <v>132</v>
      </c>
      <c r="E132" s="237" t="s">
        <v>19</v>
      </c>
      <c r="F132" s="238" t="s">
        <v>159</v>
      </c>
      <c r="G132" s="236"/>
      <c r="H132" s="239">
        <v>135.738</v>
      </c>
      <c r="I132" s="240"/>
      <c r="J132" s="236"/>
      <c r="K132" s="236"/>
      <c r="L132" s="241"/>
      <c r="M132" s="242"/>
      <c r="N132" s="243"/>
      <c r="O132" s="243"/>
      <c r="P132" s="243"/>
      <c r="Q132" s="243"/>
      <c r="R132" s="243"/>
      <c r="S132" s="243"/>
      <c r="T132" s="24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45" t="s">
        <v>132</v>
      </c>
      <c r="AU132" s="245" t="s">
        <v>79</v>
      </c>
      <c r="AV132" s="14" t="s">
        <v>79</v>
      </c>
      <c r="AW132" s="14" t="s">
        <v>31</v>
      </c>
      <c r="AX132" s="14" t="s">
        <v>69</v>
      </c>
      <c r="AY132" s="245" t="s">
        <v>119</v>
      </c>
    </row>
    <row r="133" s="13" customFormat="1">
      <c r="A133" s="13"/>
      <c r="B133" s="225"/>
      <c r="C133" s="226"/>
      <c r="D133" s="218" t="s">
        <v>132</v>
      </c>
      <c r="E133" s="227" t="s">
        <v>19</v>
      </c>
      <c r="F133" s="228" t="s">
        <v>183</v>
      </c>
      <c r="G133" s="226"/>
      <c r="H133" s="227" t="s">
        <v>19</v>
      </c>
      <c r="I133" s="229"/>
      <c r="J133" s="226"/>
      <c r="K133" s="226"/>
      <c r="L133" s="230"/>
      <c r="M133" s="231"/>
      <c r="N133" s="232"/>
      <c r="O133" s="232"/>
      <c r="P133" s="232"/>
      <c r="Q133" s="232"/>
      <c r="R133" s="232"/>
      <c r="S133" s="232"/>
      <c r="T133" s="23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4" t="s">
        <v>132</v>
      </c>
      <c r="AU133" s="234" t="s">
        <v>79</v>
      </c>
      <c r="AV133" s="13" t="s">
        <v>77</v>
      </c>
      <c r="AW133" s="13" t="s">
        <v>31</v>
      </c>
      <c r="AX133" s="13" t="s">
        <v>69</v>
      </c>
      <c r="AY133" s="234" t="s">
        <v>119</v>
      </c>
    </row>
    <row r="134" s="14" customFormat="1">
      <c r="A134" s="14"/>
      <c r="B134" s="235"/>
      <c r="C134" s="236"/>
      <c r="D134" s="218" t="s">
        <v>132</v>
      </c>
      <c r="E134" s="237" t="s">
        <v>19</v>
      </c>
      <c r="F134" s="238" t="s">
        <v>167</v>
      </c>
      <c r="G134" s="236"/>
      <c r="H134" s="239">
        <v>97.503</v>
      </c>
      <c r="I134" s="240"/>
      <c r="J134" s="236"/>
      <c r="K134" s="236"/>
      <c r="L134" s="241"/>
      <c r="M134" s="242"/>
      <c r="N134" s="243"/>
      <c r="O134" s="243"/>
      <c r="P134" s="243"/>
      <c r="Q134" s="243"/>
      <c r="R134" s="243"/>
      <c r="S134" s="243"/>
      <c r="T134" s="24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45" t="s">
        <v>132</v>
      </c>
      <c r="AU134" s="245" t="s">
        <v>79</v>
      </c>
      <c r="AV134" s="14" t="s">
        <v>79</v>
      </c>
      <c r="AW134" s="14" t="s">
        <v>31</v>
      </c>
      <c r="AX134" s="14" t="s">
        <v>69</v>
      </c>
      <c r="AY134" s="245" t="s">
        <v>119</v>
      </c>
    </row>
    <row r="135" s="2" customFormat="1" ht="24.15" customHeight="1">
      <c r="A135" s="39"/>
      <c r="B135" s="40"/>
      <c r="C135" s="205" t="s">
        <v>184</v>
      </c>
      <c r="D135" s="205" t="s">
        <v>121</v>
      </c>
      <c r="E135" s="206" t="s">
        <v>185</v>
      </c>
      <c r="F135" s="207" t="s">
        <v>186</v>
      </c>
      <c r="G135" s="208" t="s">
        <v>137</v>
      </c>
      <c r="H135" s="209">
        <v>38.234999999999999</v>
      </c>
      <c r="I135" s="210"/>
      <c r="J135" s="211">
        <f>ROUND(I135*H135,2)</f>
        <v>0</v>
      </c>
      <c r="K135" s="207" t="s">
        <v>125</v>
      </c>
      <c r="L135" s="45"/>
      <c r="M135" s="212" t="s">
        <v>19</v>
      </c>
      <c r="N135" s="213" t="s">
        <v>40</v>
      </c>
      <c r="O135" s="85"/>
      <c r="P135" s="214">
        <f>O135*H135</f>
        <v>0</v>
      </c>
      <c r="Q135" s="214">
        <v>0</v>
      </c>
      <c r="R135" s="214">
        <f>Q135*H135</f>
        <v>0</v>
      </c>
      <c r="S135" s="214">
        <v>0</v>
      </c>
      <c r="T135" s="215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16" t="s">
        <v>126</v>
      </c>
      <c r="AT135" s="216" t="s">
        <v>121</v>
      </c>
      <c r="AU135" s="216" t="s">
        <v>79</v>
      </c>
      <c r="AY135" s="18" t="s">
        <v>119</v>
      </c>
      <c r="BE135" s="217">
        <f>IF(N135="základní",J135,0)</f>
        <v>0</v>
      </c>
      <c r="BF135" s="217">
        <f>IF(N135="snížená",J135,0)</f>
        <v>0</v>
      </c>
      <c r="BG135" s="217">
        <f>IF(N135="zákl. přenesená",J135,0)</f>
        <v>0</v>
      </c>
      <c r="BH135" s="217">
        <f>IF(N135="sníž. přenesená",J135,0)</f>
        <v>0</v>
      </c>
      <c r="BI135" s="217">
        <f>IF(N135="nulová",J135,0)</f>
        <v>0</v>
      </c>
      <c r="BJ135" s="18" t="s">
        <v>77</v>
      </c>
      <c r="BK135" s="217">
        <f>ROUND(I135*H135,2)</f>
        <v>0</v>
      </c>
      <c r="BL135" s="18" t="s">
        <v>126</v>
      </c>
      <c r="BM135" s="216" t="s">
        <v>187</v>
      </c>
    </row>
    <row r="136" s="2" customFormat="1">
      <c r="A136" s="39"/>
      <c r="B136" s="40"/>
      <c r="C136" s="41"/>
      <c r="D136" s="218" t="s">
        <v>128</v>
      </c>
      <c r="E136" s="41"/>
      <c r="F136" s="219" t="s">
        <v>188</v>
      </c>
      <c r="G136" s="41"/>
      <c r="H136" s="41"/>
      <c r="I136" s="220"/>
      <c r="J136" s="41"/>
      <c r="K136" s="41"/>
      <c r="L136" s="45"/>
      <c r="M136" s="221"/>
      <c r="N136" s="222"/>
      <c r="O136" s="85"/>
      <c r="P136" s="85"/>
      <c r="Q136" s="85"/>
      <c r="R136" s="85"/>
      <c r="S136" s="85"/>
      <c r="T136" s="86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T136" s="18" t="s">
        <v>128</v>
      </c>
      <c r="AU136" s="18" t="s">
        <v>79</v>
      </c>
    </row>
    <row r="137" s="2" customFormat="1">
      <c r="A137" s="39"/>
      <c r="B137" s="40"/>
      <c r="C137" s="41"/>
      <c r="D137" s="223" t="s">
        <v>130</v>
      </c>
      <c r="E137" s="41"/>
      <c r="F137" s="224" t="s">
        <v>189</v>
      </c>
      <c r="G137" s="41"/>
      <c r="H137" s="41"/>
      <c r="I137" s="220"/>
      <c r="J137" s="41"/>
      <c r="K137" s="41"/>
      <c r="L137" s="45"/>
      <c r="M137" s="221"/>
      <c r="N137" s="222"/>
      <c r="O137" s="85"/>
      <c r="P137" s="85"/>
      <c r="Q137" s="85"/>
      <c r="R137" s="85"/>
      <c r="S137" s="85"/>
      <c r="T137" s="86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130</v>
      </c>
      <c r="AU137" s="18" t="s">
        <v>79</v>
      </c>
    </row>
    <row r="138" s="13" customFormat="1">
      <c r="A138" s="13"/>
      <c r="B138" s="225"/>
      <c r="C138" s="226"/>
      <c r="D138" s="218" t="s">
        <v>132</v>
      </c>
      <c r="E138" s="227" t="s">
        <v>19</v>
      </c>
      <c r="F138" s="228" t="s">
        <v>190</v>
      </c>
      <c r="G138" s="226"/>
      <c r="H138" s="227" t="s">
        <v>19</v>
      </c>
      <c r="I138" s="229"/>
      <c r="J138" s="226"/>
      <c r="K138" s="226"/>
      <c r="L138" s="230"/>
      <c r="M138" s="231"/>
      <c r="N138" s="232"/>
      <c r="O138" s="232"/>
      <c r="P138" s="232"/>
      <c r="Q138" s="232"/>
      <c r="R138" s="232"/>
      <c r="S138" s="232"/>
      <c r="T138" s="23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34" t="s">
        <v>132</v>
      </c>
      <c r="AU138" s="234" t="s">
        <v>79</v>
      </c>
      <c r="AV138" s="13" t="s">
        <v>77</v>
      </c>
      <c r="AW138" s="13" t="s">
        <v>31</v>
      </c>
      <c r="AX138" s="13" t="s">
        <v>69</v>
      </c>
      <c r="AY138" s="234" t="s">
        <v>119</v>
      </c>
    </row>
    <row r="139" s="13" customFormat="1">
      <c r="A139" s="13"/>
      <c r="B139" s="225"/>
      <c r="C139" s="226"/>
      <c r="D139" s="218" t="s">
        <v>132</v>
      </c>
      <c r="E139" s="227" t="s">
        <v>19</v>
      </c>
      <c r="F139" s="228" t="s">
        <v>141</v>
      </c>
      <c r="G139" s="226"/>
      <c r="H139" s="227" t="s">
        <v>19</v>
      </c>
      <c r="I139" s="229"/>
      <c r="J139" s="226"/>
      <c r="K139" s="226"/>
      <c r="L139" s="230"/>
      <c r="M139" s="231"/>
      <c r="N139" s="232"/>
      <c r="O139" s="232"/>
      <c r="P139" s="232"/>
      <c r="Q139" s="232"/>
      <c r="R139" s="232"/>
      <c r="S139" s="232"/>
      <c r="T139" s="23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34" t="s">
        <v>132</v>
      </c>
      <c r="AU139" s="234" t="s">
        <v>79</v>
      </c>
      <c r="AV139" s="13" t="s">
        <v>77</v>
      </c>
      <c r="AW139" s="13" t="s">
        <v>31</v>
      </c>
      <c r="AX139" s="13" t="s">
        <v>69</v>
      </c>
      <c r="AY139" s="234" t="s">
        <v>119</v>
      </c>
    </row>
    <row r="140" s="14" customFormat="1">
      <c r="A140" s="14"/>
      <c r="B140" s="235"/>
      <c r="C140" s="236"/>
      <c r="D140" s="218" t="s">
        <v>132</v>
      </c>
      <c r="E140" s="237" t="s">
        <v>19</v>
      </c>
      <c r="F140" s="238" t="s">
        <v>191</v>
      </c>
      <c r="G140" s="236"/>
      <c r="H140" s="239">
        <v>3.4300000000000002</v>
      </c>
      <c r="I140" s="240"/>
      <c r="J140" s="236"/>
      <c r="K140" s="236"/>
      <c r="L140" s="241"/>
      <c r="M140" s="242"/>
      <c r="N140" s="243"/>
      <c r="O140" s="243"/>
      <c r="P140" s="243"/>
      <c r="Q140" s="243"/>
      <c r="R140" s="243"/>
      <c r="S140" s="243"/>
      <c r="T140" s="24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45" t="s">
        <v>132</v>
      </c>
      <c r="AU140" s="245" t="s">
        <v>79</v>
      </c>
      <c r="AV140" s="14" t="s">
        <v>79</v>
      </c>
      <c r="AW140" s="14" t="s">
        <v>31</v>
      </c>
      <c r="AX140" s="14" t="s">
        <v>69</v>
      </c>
      <c r="AY140" s="245" t="s">
        <v>119</v>
      </c>
    </row>
    <row r="141" s="13" customFormat="1">
      <c r="A141" s="13"/>
      <c r="B141" s="225"/>
      <c r="C141" s="226"/>
      <c r="D141" s="218" t="s">
        <v>132</v>
      </c>
      <c r="E141" s="227" t="s">
        <v>19</v>
      </c>
      <c r="F141" s="228" t="s">
        <v>149</v>
      </c>
      <c r="G141" s="226"/>
      <c r="H141" s="227" t="s">
        <v>19</v>
      </c>
      <c r="I141" s="229"/>
      <c r="J141" s="226"/>
      <c r="K141" s="226"/>
      <c r="L141" s="230"/>
      <c r="M141" s="231"/>
      <c r="N141" s="232"/>
      <c r="O141" s="232"/>
      <c r="P141" s="232"/>
      <c r="Q141" s="232"/>
      <c r="R141" s="232"/>
      <c r="S141" s="232"/>
      <c r="T141" s="23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34" t="s">
        <v>132</v>
      </c>
      <c r="AU141" s="234" t="s">
        <v>79</v>
      </c>
      <c r="AV141" s="13" t="s">
        <v>77</v>
      </c>
      <c r="AW141" s="13" t="s">
        <v>31</v>
      </c>
      <c r="AX141" s="13" t="s">
        <v>69</v>
      </c>
      <c r="AY141" s="234" t="s">
        <v>119</v>
      </c>
    </row>
    <row r="142" s="14" customFormat="1">
      <c r="A142" s="14"/>
      <c r="B142" s="235"/>
      <c r="C142" s="236"/>
      <c r="D142" s="218" t="s">
        <v>132</v>
      </c>
      <c r="E142" s="237" t="s">
        <v>19</v>
      </c>
      <c r="F142" s="238" t="s">
        <v>192</v>
      </c>
      <c r="G142" s="236"/>
      <c r="H142" s="239">
        <v>33.204999999999998</v>
      </c>
      <c r="I142" s="240"/>
      <c r="J142" s="236"/>
      <c r="K142" s="236"/>
      <c r="L142" s="241"/>
      <c r="M142" s="242"/>
      <c r="N142" s="243"/>
      <c r="O142" s="243"/>
      <c r="P142" s="243"/>
      <c r="Q142" s="243"/>
      <c r="R142" s="243"/>
      <c r="S142" s="243"/>
      <c r="T142" s="24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45" t="s">
        <v>132</v>
      </c>
      <c r="AU142" s="245" t="s">
        <v>79</v>
      </c>
      <c r="AV142" s="14" t="s">
        <v>79</v>
      </c>
      <c r="AW142" s="14" t="s">
        <v>31</v>
      </c>
      <c r="AX142" s="14" t="s">
        <v>69</v>
      </c>
      <c r="AY142" s="245" t="s">
        <v>119</v>
      </c>
    </row>
    <row r="143" s="13" customFormat="1">
      <c r="A143" s="13"/>
      <c r="B143" s="225"/>
      <c r="C143" s="226"/>
      <c r="D143" s="218" t="s">
        <v>132</v>
      </c>
      <c r="E143" s="227" t="s">
        <v>19</v>
      </c>
      <c r="F143" s="228" t="s">
        <v>151</v>
      </c>
      <c r="G143" s="226"/>
      <c r="H143" s="227" t="s">
        <v>19</v>
      </c>
      <c r="I143" s="229"/>
      <c r="J143" s="226"/>
      <c r="K143" s="226"/>
      <c r="L143" s="230"/>
      <c r="M143" s="231"/>
      <c r="N143" s="232"/>
      <c r="O143" s="232"/>
      <c r="P143" s="232"/>
      <c r="Q143" s="232"/>
      <c r="R143" s="232"/>
      <c r="S143" s="232"/>
      <c r="T143" s="23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34" t="s">
        <v>132</v>
      </c>
      <c r="AU143" s="234" t="s">
        <v>79</v>
      </c>
      <c r="AV143" s="13" t="s">
        <v>77</v>
      </c>
      <c r="AW143" s="13" t="s">
        <v>31</v>
      </c>
      <c r="AX143" s="13" t="s">
        <v>69</v>
      </c>
      <c r="AY143" s="234" t="s">
        <v>119</v>
      </c>
    </row>
    <row r="144" s="14" customFormat="1">
      <c r="A144" s="14"/>
      <c r="B144" s="235"/>
      <c r="C144" s="236"/>
      <c r="D144" s="218" t="s">
        <v>132</v>
      </c>
      <c r="E144" s="237" t="s">
        <v>19</v>
      </c>
      <c r="F144" s="238" t="s">
        <v>193</v>
      </c>
      <c r="G144" s="236"/>
      <c r="H144" s="239">
        <v>1.6000000000000001</v>
      </c>
      <c r="I144" s="240"/>
      <c r="J144" s="236"/>
      <c r="K144" s="236"/>
      <c r="L144" s="241"/>
      <c r="M144" s="242"/>
      <c r="N144" s="243"/>
      <c r="O144" s="243"/>
      <c r="P144" s="243"/>
      <c r="Q144" s="243"/>
      <c r="R144" s="243"/>
      <c r="S144" s="243"/>
      <c r="T144" s="24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45" t="s">
        <v>132</v>
      </c>
      <c r="AU144" s="245" t="s">
        <v>79</v>
      </c>
      <c r="AV144" s="14" t="s">
        <v>79</v>
      </c>
      <c r="AW144" s="14" t="s">
        <v>31</v>
      </c>
      <c r="AX144" s="14" t="s">
        <v>69</v>
      </c>
      <c r="AY144" s="245" t="s">
        <v>119</v>
      </c>
    </row>
    <row r="145" s="2" customFormat="1" ht="24.15" customHeight="1">
      <c r="A145" s="39"/>
      <c r="B145" s="40"/>
      <c r="C145" s="205" t="s">
        <v>194</v>
      </c>
      <c r="D145" s="205" t="s">
        <v>121</v>
      </c>
      <c r="E145" s="206" t="s">
        <v>195</v>
      </c>
      <c r="F145" s="207" t="s">
        <v>196</v>
      </c>
      <c r="G145" s="208" t="s">
        <v>124</v>
      </c>
      <c r="H145" s="209">
        <v>335.51999999999998</v>
      </c>
      <c r="I145" s="210"/>
      <c r="J145" s="211">
        <f>ROUND(I145*H145,2)</f>
        <v>0</v>
      </c>
      <c r="K145" s="207" t="s">
        <v>125</v>
      </c>
      <c r="L145" s="45"/>
      <c r="M145" s="212" t="s">
        <v>19</v>
      </c>
      <c r="N145" s="213" t="s">
        <v>40</v>
      </c>
      <c r="O145" s="85"/>
      <c r="P145" s="214">
        <f>O145*H145</f>
        <v>0</v>
      </c>
      <c r="Q145" s="214">
        <v>0</v>
      </c>
      <c r="R145" s="214">
        <f>Q145*H145</f>
        <v>0</v>
      </c>
      <c r="S145" s="214">
        <v>0</v>
      </c>
      <c r="T145" s="215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16" t="s">
        <v>126</v>
      </c>
      <c r="AT145" s="216" t="s">
        <v>121</v>
      </c>
      <c r="AU145" s="216" t="s">
        <v>79</v>
      </c>
      <c r="AY145" s="18" t="s">
        <v>119</v>
      </c>
      <c r="BE145" s="217">
        <f>IF(N145="základní",J145,0)</f>
        <v>0</v>
      </c>
      <c r="BF145" s="217">
        <f>IF(N145="snížená",J145,0)</f>
        <v>0</v>
      </c>
      <c r="BG145" s="217">
        <f>IF(N145="zákl. přenesená",J145,0)</f>
        <v>0</v>
      </c>
      <c r="BH145" s="217">
        <f>IF(N145="sníž. přenesená",J145,0)</f>
        <v>0</v>
      </c>
      <c r="BI145" s="217">
        <f>IF(N145="nulová",J145,0)</f>
        <v>0</v>
      </c>
      <c r="BJ145" s="18" t="s">
        <v>77</v>
      </c>
      <c r="BK145" s="217">
        <f>ROUND(I145*H145,2)</f>
        <v>0</v>
      </c>
      <c r="BL145" s="18" t="s">
        <v>126</v>
      </c>
      <c r="BM145" s="216" t="s">
        <v>197</v>
      </c>
    </row>
    <row r="146" s="2" customFormat="1">
      <c r="A146" s="39"/>
      <c r="B146" s="40"/>
      <c r="C146" s="41"/>
      <c r="D146" s="218" t="s">
        <v>128</v>
      </c>
      <c r="E146" s="41"/>
      <c r="F146" s="219" t="s">
        <v>198</v>
      </c>
      <c r="G146" s="41"/>
      <c r="H146" s="41"/>
      <c r="I146" s="220"/>
      <c r="J146" s="41"/>
      <c r="K146" s="41"/>
      <c r="L146" s="45"/>
      <c r="M146" s="221"/>
      <c r="N146" s="222"/>
      <c r="O146" s="85"/>
      <c r="P146" s="85"/>
      <c r="Q146" s="85"/>
      <c r="R146" s="85"/>
      <c r="S146" s="85"/>
      <c r="T146" s="86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T146" s="18" t="s">
        <v>128</v>
      </c>
      <c r="AU146" s="18" t="s">
        <v>79</v>
      </c>
    </row>
    <row r="147" s="2" customFormat="1">
      <c r="A147" s="39"/>
      <c r="B147" s="40"/>
      <c r="C147" s="41"/>
      <c r="D147" s="223" t="s">
        <v>130</v>
      </c>
      <c r="E147" s="41"/>
      <c r="F147" s="224" t="s">
        <v>199</v>
      </c>
      <c r="G147" s="41"/>
      <c r="H147" s="41"/>
      <c r="I147" s="220"/>
      <c r="J147" s="41"/>
      <c r="K147" s="41"/>
      <c r="L147" s="45"/>
      <c r="M147" s="221"/>
      <c r="N147" s="222"/>
      <c r="O147" s="85"/>
      <c r="P147" s="85"/>
      <c r="Q147" s="85"/>
      <c r="R147" s="85"/>
      <c r="S147" s="85"/>
      <c r="T147" s="86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8" t="s">
        <v>130</v>
      </c>
      <c r="AU147" s="18" t="s">
        <v>79</v>
      </c>
    </row>
    <row r="148" s="13" customFormat="1">
      <c r="A148" s="13"/>
      <c r="B148" s="225"/>
      <c r="C148" s="226"/>
      <c r="D148" s="218" t="s">
        <v>132</v>
      </c>
      <c r="E148" s="227" t="s">
        <v>19</v>
      </c>
      <c r="F148" s="228" t="s">
        <v>200</v>
      </c>
      <c r="G148" s="226"/>
      <c r="H148" s="227" t="s">
        <v>19</v>
      </c>
      <c r="I148" s="229"/>
      <c r="J148" s="226"/>
      <c r="K148" s="226"/>
      <c r="L148" s="230"/>
      <c r="M148" s="231"/>
      <c r="N148" s="232"/>
      <c r="O148" s="232"/>
      <c r="P148" s="232"/>
      <c r="Q148" s="232"/>
      <c r="R148" s="232"/>
      <c r="S148" s="232"/>
      <c r="T148" s="23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34" t="s">
        <v>132</v>
      </c>
      <c r="AU148" s="234" t="s">
        <v>79</v>
      </c>
      <c r="AV148" s="13" t="s">
        <v>77</v>
      </c>
      <c r="AW148" s="13" t="s">
        <v>31</v>
      </c>
      <c r="AX148" s="13" t="s">
        <v>69</v>
      </c>
      <c r="AY148" s="234" t="s">
        <v>119</v>
      </c>
    </row>
    <row r="149" s="14" customFormat="1">
      <c r="A149" s="14"/>
      <c r="B149" s="235"/>
      <c r="C149" s="236"/>
      <c r="D149" s="218" t="s">
        <v>132</v>
      </c>
      <c r="E149" s="237" t="s">
        <v>19</v>
      </c>
      <c r="F149" s="238" t="s">
        <v>134</v>
      </c>
      <c r="G149" s="236"/>
      <c r="H149" s="239">
        <v>335.51999999999998</v>
      </c>
      <c r="I149" s="240"/>
      <c r="J149" s="236"/>
      <c r="K149" s="236"/>
      <c r="L149" s="241"/>
      <c r="M149" s="242"/>
      <c r="N149" s="243"/>
      <c r="O149" s="243"/>
      <c r="P149" s="243"/>
      <c r="Q149" s="243"/>
      <c r="R149" s="243"/>
      <c r="S149" s="243"/>
      <c r="T149" s="24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45" t="s">
        <v>132</v>
      </c>
      <c r="AU149" s="245" t="s">
        <v>79</v>
      </c>
      <c r="AV149" s="14" t="s">
        <v>79</v>
      </c>
      <c r="AW149" s="14" t="s">
        <v>31</v>
      </c>
      <c r="AX149" s="14" t="s">
        <v>69</v>
      </c>
      <c r="AY149" s="245" t="s">
        <v>119</v>
      </c>
    </row>
    <row r="150" s="12" customFormat="1" ht="22.8" customHeight="1">
      <c r="A150" s="12"/>
      <c r="B150" s="189"/>
      <c r="C150" s="190"/>
      <c r="D150" s="191" t="s">
        <v>68</v>
      </c>
      <c r="E150" s="203" t="s">
        <v>79</v>
      </c>
      <c r="F150" s="203" t="s">
        <v>201</v>
      </c>
      <c r="G150" s="190"/>
      <c r="H150" s="190"/>
      <c r="I150" s="193"/>
      <c r="J150" s="204">
        <f>BK150</f>
        <v>0</v>
      </c>
      <c r="K150" s="190"/>
      <c r="L150" s="195"/>
      <c r="M150" s="196"/>
      <c r="N150" s="197"/>
      <c r="O150" s="197"/>
      <c r="P150" s="198">
        <f>SUM(P151:P197)</f>
        <v>0</v>
      </c>
      <c r="Q150" s="197"/>
      <c r="R150" s="198">
        <f>SUM(R151:R197)</f>
        <v>220.70447978000001</v>
      </c>
      <c r="S150" s="197"/>
      <c r="T150" s="199">
        <f>SUM(T151:T197)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00" t="s">
        <v>77</v>
      </c>
      <c r="AT150" s="201" t="s">
        <v>68</v>
      </c>
      <c r="AU150" s="201" t="s">
        <v>77</v>
      </c>
      <c r="AY150" s="200" t="s">
        <v>119</v>
      </c>
      <c r="BK150" s="202">
        <f>SUM(BK151:BK197)</f>
        <v>0</v>
      </c>
    </row>
    <row r="151" s="2" customFormat="1" ht="24.15" customHeight="1">
      <c r="A151" s="39"/>
      <c r="B151" s="40"/>
      <c r="C151" s="205" t="s">
        <v>202</v>
      </c>
      <c r="D151" s="205" t="s">
        <v>121</v>
      </c>
      <c r="E151" s="206" t="s">
        <v>203</v>
      </c>
      <c r="F151" s="207" t="s">
        <v>204</v>
      </c>
      <c r="G151" s="208" t="s">
        <v>137</v>
      </c>
      <c r="H151" s="209">
        <v>79.185000000000002</v>
      </c>
      <c r="I151" s="210"/>
      <c r="J151" s="211">
        <f>ROUND(I151*H151,2)</f>
        <v>0</v>
      </c>
      <c r="K151" s="207" t="s">
        <v>125</v>
      </c>
      <c r="L151" s="45"/>
      <c r="M151" s="212" t="s">
        <v>19</v>
      </c>
      <c r="N151" s="213" t="s">
        <v>40</v>
      </c>
      <c r="O151" s="85"/>
      <c r="P151" s="214">
        <f>O151*H151</f>
        <v>0</v>
      </c>
      <c r="Q151" s="214">
        <v>2.1600000000000001</v>
      </c>
      <c r="R151" s="214">
        <f>Q151*H151</f>
        <v>171.03960000000001</v>
      </c>
      <c r="S151" s="214">
        <v>0</v>
      </c>
      <c r="T151" s="215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16" t="s">
        <v>126</v>
      </c>
      <c r="AT151" s="216" t="s">
        <v>121</v>
      </c>
      <c r="AU151" s="216" t="s">
        <v>79</v>
      </c>
      <c r="AY151" s="18" t="s">
        <v>119</v>
      </c>
      <c r="BE151" s="217">
        <f>IF(N151="základní",J151,0)</f>
        <v>0</v>
      </c>
      <c r="BF151" s="217">
        <f>IF(N151="snížená",J151,0)</f>
        <v>0</v>
      </c>
      <c r="BG151" s="217">
        <f>IF(N151="zákl. přenesená",J151,0)</f>
        <v>0</v>
      </c>
      <c r="BH151" s="217">
        <f>IF(N151="sníž. přenesená",J151,0)</f>
        <v>0</v>
      </c>
      <c r="BI151" s="217">
        <f>IF(N151="nulová",J151,0)</f>
        <v>0</v>
      </c>
      <c r="BJ151" s="18" t="s">
        <v>77</v>
      </c>
      <c r="BK151" s="217">
        <f>ROUND(I151*H151,2)</f>
        <v>0</v>
      </c>
      <c r="BL151" s="18" t="s">
        <v>126</v>
      </c>
      <c r="BM151" s="216" t="s">
        <v>205</v>
      </c>
    </row>
    <row r="152" s="2" customFormat="1">
      <c r="A152" s="39"/>
      <c r="B152" s="40"/>
      <c r="C152" s="41"/>
      <c r="D152" s="218" t="s">
        <v>128</v>
      </c>
      <c r="E152" s="41"/>
      <c r="F152" s="219" t="s">
        <v>206</v>
      </c>
      <c r="G152" s="41"/>
      <c r="H152" s="41"/>
      <c r="I152" s="220"/>
      <c r="J152" s="41"/>
      <c r="K152" s="41"/>
      <c r="L152" s="45"/>
      <c r="M152" s="221"/>
      <c r="N152" s="222"/>
      <c r="O152" s="85"/>
      <c r="P152" s="85"/>
      <c r="Q152" s="85"/>
      <c r="R152" s="85"/>
      <c r="S152" s="85"/>
      <c r="T152" s="86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T152" s="18" t="s">
        <v>128</v>
      </c>
      <c r="AU152" s="18" t="s">
        <v>79</v>
      </c>
    </row>
    <row r="153" s="2" customFormat="1">
      <c r="A153" s="39"/>
      <c r="B153" s="40"/>
      <c r="C153" s="41"/>
      <c r="D153" s="223" t="s">
        <v>130</v>
      </c>
      <c r="E153" s="41"/>
      <c r="F153" s="224" t="s">
        <v>207</v>
      </c>
      <c r="G153" s="41"/>
      <c r="H153" s="41"/>
      <c r="I153" s="220"/>
      <c r="J153" s="41"/>
      <c r="K153" s="41"/>
      <c r="L153" s="45"/>
      <c r="M153" s="221"/>
      <c r="N153" s="222"/>
      <c r="O153" s="85"/>
      <c r="P153" s="85"/>
      <c r="Q153" s="85"/>
      <c r="R153" s="85"/>
      <c r="S153" s="85"/>
      <c r="T153" s="86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130</v>
      </c>
      <c r="AU153" s="18" t="s">
        <v>79</v>
      </c>
    </row>
    <row r="154" s="13" customFormat="1">
      <c r="A154" s="13"/>
      <c r="B154" s="225"/>
      <c r="C154" s="226"/>
      <c r="D154" s="218" t="s">
        <v>132</v>
      </c>
      <c r="E154" s="227" t="s">
        <v>19</v>
      </c>
      <c r="F154" s="228" t="s">
        <v>208</v>
      </c>
      <c r="G154" s="226"/>
      <c r="H154" s="227" t="s">
        <v>19</v>
      </c>
      <c r="I154" s="229"/>
      <c r="J154" s="226"/>
      <c r="K154" s="226"/>
      <c r="L154" s="230"/>
      <c r="M154" s="231"/>
      <c r="N154" s="232"/>
      <c r="O154" s="232"/>
      <c r="P154" s="232"/>
      <c r="Q154" s="232"/>
      <c r="R154" s="232"/>
      <c r="S154" s="232"/>
      <c r="T154" s="23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34" t="s">
        <v>132</v>
      </c>
      <c r="AU154" s="234" t="s">
        <v>79</v>
      </c>
      <c r="AV154" s="13" t="s">
        <v>77</v>
      </c>
      <c r="AW154" s="13" t="s">
        <v>31</v>
      </c>
      <c r="AX154" s="13" t="s">
        <v>69</v>
      </c>
      <c r="AY154" s="234" t="s">
        <v>119</v>
      </c>
    </row>
    <row r="155" s="14" customFormat="1">
      <c r="A155" s="14"/>
      <c r="B155" s="235"/>
      <c r="C155" s="236"/>
      <c r="D155" s="218" t="s">
        <v>132</v>
      </c>
      <c r="E155" s="237" t="s">
        <v>19</v>
      </c>
      <c r="F155" s="238" t="s">
        <v>209</v>
      </c>
      <c r="G155" s="236"/>
      <c r="H155" s="239">
        <v>74.805000000000007</v>
      </c>
      <c r="I155" s="240"/>
      <c r="J155" s="236"/>
      <c r="K155" s="236"/>
      <c r="L155" s="241"/>
      <c r="M155" s="242"/>
      <c r="N155" s="243"/>
      <c r="O155" s="243"/>
      <c r="P155" s="243"/>
      <c r="Q155" s="243"/>
      <c r="R155" s="243"/>
      <c r="S155" s="243"/>
      <c r="T155" s="24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45" t="s">
        <v>132</v>
      </c>
      <c r="AU155" s="245" t="s">
        <v>79</v>
      </c>
      <c r="AV155" s="14" t="s">
        <v>79</v>
      </c>
      <c r="AW155" s="14" t="s">
        <v>31</v>
      </c>
      <c r="AX155" s="14" t="s">
        <v>69</v>
      </c>
      <c r="AY155" s="245" t="s">
        <v>119</v>
      </c>
    </row>
    <row r="156" s="13" customFormat="1">
      <c r="A156" s="13"/>
      <c r="B156" s="225"/>
      <c r="C156" s="226"/>
      <c r="D156" s="218" t="s">
        <v>132</v>
      </c>
      <c r="E156" s="227" t="s">
        <v>19</v>
      </c>
      <c r="F156" s="228" t="s">
        <v>210</v>
      </c>
      <c r="G156" s="226"/>
      <c r="H156" s="227" t="s">
        <v>19</v>
      </c>
      <c r="I156" s="229"/>
      <c r="J156" s="226"/>
      <c r="K156" s="226"/>
      <c r="L156" s="230"/>
      <c r="M156" s="231"/>
      <c r="N156" s="232"/>
      <c r="O156" s="232"/>
      <c r="P156" s="232"/>
      <c r="Q156" s="232"/>
      <c r="R156" s="232"/>
      <c r="S156" s="232"/>
      <c r="T156" s="23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34" t="s">
        <v>132</v>
      </c>
      <c r="AU156" s="234" t="s">
        <v>79</v>
      </c>
      <c r="AV156" s="13" t="s">
        <v>77</v>
      </c>
      <c r="AW156" s="13" t="s">
        <v>31</v>
      </c>
      <c r="AX156" s="13" t="s">
        <v>69</v>
      </c>
      <c r="AY156" s="234" t="s">
        <v>119</v>
      </c>
    </row>
    <row r="157" s="14" customFormat="1">
      <c r="A157" s="14"/>
      <c r="B157" s="235"/>
      <c r="C157" s="236"/>
      <c r="D157" s="218" t="s">
        <v>132</v>
      </c>
      <c r="E157" s="237" t="s">
        <v>19</v>
      </c>
      <c r="F157" s="238" t="s">
        <v>211</v>
      </c>
      <c r="G157" s="236"/>
      <c r="H157" s="239">
        <v>4.3799999999999999</v>
      </c>
      <c r="I157" s="240"/>
      <c r="J157" s="236"/>
      <c r="K157" s="236"/>
      <c r="L157" s="241"/>
      <c r="M157" s="242"/>
      <c r="N157" s="243"/>
      <c r="O157" s="243"/>
      <c r="P157" s="243"/>
      <c r="Q157" s="243"/>
      <c r="R157" s="243"/>
      <c r="S157" s="243"/>
      <c r="T157" s="24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45" t="s">
        <v>132</v>
      </c>
      <c r="AU157" s="245" t="s">
        <v>79</v>
      </c>
      <c r="AV157" s="14" t="s">
        <v>79</v>
      </c>
      <c r="AW157" s="14" t="s">
        <v>31</v>
      </c>
      <c r="AX157" s="14" t="s">
        <v>69</v>
      </c>
      <c r="AY157" s="245" t="s">
        <v>119</v>
      </c>
    </row>
    <row r="158" s="2" customFormat="1" ht="24.15" customHeight="1">
      <c r="A158" s="39"/>
      <c r="B158" s="40"/>
      <c r="C158" s="205" t="s">
        <v>212</v>
      </c>
      <c r="D158" s="205" t="s">
        <v>121</v>
      </c>
      <c r="E158" s="206" t="s">
        <v>213</v>
      </c>
      <c r="F158" s="207" t="s">
        <v>214</v>
      </c>
      <c r="G158" s="208" t="s">
        <v>137</v>
      </c>
      <c r="H158" s="209">
        <v>19.398</v>
      </c>
      <c r="I158" s="210"/>
      <c r="J158" s="211">
        <f>ROUND(I158*H158,2)</f>
        <v>0</v>
      </c>
      <c r="K158" s="207" t="s">
        <v>125</v>
      </c>
      <c r="L158" s="45"/>
      <c r="M158" s="212" t="s">
        <v>19</v>
      </c>
      <c r="N158" s="213" t="s">
        <v>40</v>
      </c>
      <c r="O158" s="85"/>
      <c r="P158" s="214">
        <f>O158*H158</f>
        <v>0</v>
      </c>
      <c r="Q158" s="214">
        <v>2.5018699999999998</v>
      </c>
      <c r="R158" s="214">
        <f>Q158*H158</f>
        <v>48.531274259999996</v>
      </c>
      <c r="S158" s="214">
        <v>0</v>
      </c>
      <c r="T158" s="215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16" t="s">
        <v>126</v>
      </c>
      <c r="AT158" s="216" t="s">
        <v>121</v>
      </c>
      <c r="AU158" s="216" t="s">
        <v>79</v>
      </c>
      <c r="AY158" s="18" t="s">
        <v>119</v>
      </c>
      <c r="BE158" s="217">
        <f>IF(N158="základní",J158,0)</f>
        <v>0</v>
      </c>
      <c r="BF158" s="217">
        <f>IF(N158="snížená",J158,0)</f>
        <v>0</v>
      </c>
      <c r="BG158" s="217">
        <f>IF(N158="zákl. přenesená",J158,0)</f>
        <v>0</v>
      </c>
      <c r="BH158" s="217">
        <f>IF(N158="sníž. přenesená",J158,0)</f>
        <v>0</v>
      </c>
      <c r="BI158" s="217">
        <f>IF(N158="nulová",J158,0)</f>
        <v>0</v>
      </c>
      <c r="BJ158" s="18" t="s">
        <v>77</v>
      </c>
      <c r="BK158" s="217">
        <f>ROUND(I158*H158,2)</f>
        <v>0</v>
      </c>
      <c r="BL158" s="18" t="s">
        <v>126</v>
      </c>
      <c r="BM158" s="216" t="s">
        <v>215</v>
      </c>
    </row>
    <row r="159" s="2" customFormat="1">
      <c r="A159" s="39"/>
      <c r="B159" s="40"/>
      <c r="C159" s="41"/>
      <c r="D159" s="218" t="s">
        <v>128</v>
      </c>
      <c r="E159" s="41"/>
      <c r="F159" s="219" t="s">
        <v>216</v>
      </c>
      <c r="G159" s="41"/>
      <c r="H159" s="41"/>
      <c r="I159" s="220"/>
      <c r="J159" s="41"/>
      <c r="K159" s="41"/>
      <c r="L159" s="45"/>
      <c r="M159" s="221"/>
      <c r="N159" s="222"/>
      <c r="O159" s="85"/>
      <c r="P159" s="85"/>
      <c r="Q159" s="85"/>
      <c r="R159" s="85"/>
      <c r="S159" s="85"/>
      <c r="T159" s="86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128</v>
      </c>
      <c r="AU159" s="18" t="s">
        <v>79</v>
      </c>
    </row>
    <row r="160" s="2" customFormat="1">
      <c r="A160" s="39"/>
      <c r="B160" s="40"/>
      <c r="C160" s="41"/>
      <c r="D160" s="223" t="s">
        <v>130</v>
      </c>
      <c r="E160" s="41"/>
      <c r="F160" s="224" t="s">
        <v>217</v>
      </c>
      <c r="G160" s="41"/>
      <c r="H160" s="41"/>
      <c r="I160" s="220"/>
      <c r="J160" s="41"/>
      <c r="K160" s="41"/>
      <c r="L160" s="45"/>
      <c r="M160" s="221"/>
      <c r="N160" s="222"/>
      <c r="O160" s="85"/>
      <c r="P160" s="85"/>
      <c r="Q160" s="85"/>
      <c r="R160" s="85"/>
      <c r="S160" s="85"/>
      <c r="T160" s="86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130</v>
      </c>
      <c r="AU160" s="18" t="s">
        <v>79</v>
      </c>
    </row>
    <row r="161" s="13" customFormat="1">
      <c r="A161" s="13"/>
      <c r="B161" s="225"/>
      <c r="C161" s="226"/>
      <c r="D161" s="218" t="s">
        <v>132</v>
      </c>
      <c r="E161" s="227" t="s">
        <v>19</v>
      </c>
      <c r="F161" s="228" t="s">
        <v>218</v>
      </c>
      <c r="G161" s="226"/>
      <c r="H161" s="227" t="s">
        <v>19</v>
      </c>
      <c r="I161" s="229"/>
      <c r="J161" s="226"/>
      <c r="K161" s="226"/>
      <c r="L161" s="230"/>
      <c r="M161" s="231"/>
      <c r="N161" s="232"/>
      <c r="O161" s="232"/>
      <c r="P161" s="232"/>
      <c r="Q161" s="232"/>
      <c r="R161" s="232"/>
      <c r="S161" s="232"/>
      <c r="T161" s="23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34" t="s">
        <v>132</v>
      </c>
      <c r="AU161" s="234" t="s">
        <v>79</v>
      </c>
      <c r="AV161" s="13" t="s">
        <v>77</v>
      </c>
      <c r="AW161" s="13" t="s">
        <v>31</v>
      </c>
      <c r="AX161" s="13" t="s">
        <v>69</v>
      </c>
      <c r="AY161" s="234" t="s">
        <v>119</v>
      </c>
    </row>
    <row r="162" s="14" customFormat="1">
      <c r="A162" s="14"/>
      <c r="B162" s="235"/>
      <c r="C162" s="236"/>
      <c r="D162" s="218" t="s">
        <v>132</v>
      </c>
      <c r="E162" s="237" t="s">
        <v>19</v>
      </c>
      <c r="F162" s="238" t="s">
        <v>219</v>
      </c>
      <c r="G162" s="236"/>
      <c r="H162" s="239">
        <v>19.398</v>
      </c>
      <c r="I162" s="240"/>
      <c r="J162" s="236"/>
      <c r="K162" s="236"/>
      <c r="L162" s="241"/>
      <c r="M162" s="242"/>
      <c r="N162" s="243"/>
      <c r="O162" s="243"/>
      <c r="P162" s="243"/>
      <c r="Q162" s="243"/>
      <c r="R162" s="243"/>
      <c r="S162" s="243"/>
      <c r="T162" s="24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45" t="s">
        <v>132</v>
      </c>
      <c r="AU162" s="245" t="s">
        <v>79</v>
      </c>
      <c r="AV162" s="14" t="s">
        <v>79</v>
      </c>
      <c r="AW162" s="14" t="s">
        <v>31</v>
      </c>
      <c r="AX162" s="14" t="s">
        <v>69</v>
      </c>
      <c r="AY162" s="245" t="s">
        <v>119</v>
      </c>
    </row>
    <row r="163" s="2" customFormat="1" ht="16.5" customHeight="1">
      <c r="A163" s="39"/>
      <c r="B163" s="40"/>
      <c r="C163" s="205" t="s">
        <v>8</v>
      </c>
      <c r="D163" s="205" t="s">
        <v>121</v>
      </c>
      <c r="E163" s="206" t="s">
        <v>220</v>
      </c>
      <c r="F163" s="207" t="s">
        <v>221</v>
      </c>
      <c r="G163" s="208" t="s">
        <v>124</v>
      </c>
      <c r="H163" s="209">
        <v>66.656000000000006</v>
      </c>
      <c r="I163" s="210"/>
      <c r="J163" s="211">
        <f>ROUND(I163*H163,2)</f>
        <v>0</v>
      </c>
      <c r="K163" s="207" t="s">
        <v>125</v>
      </c>
      <c r="L163" s="45"/>
      <c r="M163" s="212" t="s">
        <v>19</v>
      </c>
      <c r="N163" s="213" t="s">
        <v>40</v>
      </c>
      <c r="O163" s="85"/>
      <c r="P163" s="214">
        <f>O163*H163</f>
        <v>0</v>
      </c>
      <c r="Q163" s="214">
        <v>0.0026900000000000001</v>
      </c>
      <c r="R163" s="214">
        <f>Q163*H163</f>
        <v>0.17930464000000002</v>
      </c>
      <c r="S163" s="214">
        <v>0</v>
      </c>
      <c r="T163" s="215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16" t="s">
        <v>126</v>
      </c>
      <c r="AT163" s="216" t="s">
        <v>121</v>
      </c>
      <c r="AU163" s="216" t="s">
        <v>79</v>
      </c>
      <c r="AY163" s="18" t="s">
        <v>119</v>
      </c>
      <c r="BE163" s="217">
        <f>IF(N163="základní",J163,0)</f>
        <v>0</v>
      </c>
      <c r="BF163" s="217">
        <f>IF(N163="snížená",J163,0)</f>
        <v>0</v>
      </c>
      <c r="BG163" s="217">
        <f>IF(N163="zákl. přenesená",J163,0)</f>
        <v>0</v>
      </c>
      <c r="BH163" s="217">
        <f>IF(N163="sníž. přenesená",J163,0)</f>
        <v>0</v>
      </c>
      <c r="BI163" s="217">
        <f>IF(N163="nulová",J163,0)</f>
        <v>0</v>
      </c>
      <c r="BJ163" s="18" t="s">
        <v>77</v>
      </c>
      <c r="BK163" s="217">
        <f>ROUND(I163*H163,2)</f>
        <v>0</v>
      </c>
      <c r="BL163" s="18" t="s">
        <v>126</v>
      </c>
      <c r="BM163" s="216" t="s">
        <v>222</v>
      </c>
    </row>
    <row r="164" s="2" customFormat="1">
      <c r="A164" s="39"/>
      <c r="B164" s="40"/>
      <c r="C164" s="41"/>
      <c r="D164" s="218" t="s">
        <v>128</v>
      </c>
      <c r="E164" s="41"/>
      <c r="F164" s="219" t="s">
        <v>223</v>
      </c>
      <c r="G164" s="41"/>
      <c r="H164" s="41"/>
      <c r="I164" s="220"/>
      <c r="J164" s="41"/>
      <c r="K164" s="41"/>
      <c r="L164" s="45"/>
      <c r="M164" s="221"/>
      <c r="N164" s="222"/>
      <c r="O164" s="85"/>
      <c r="P164" s="85"/>
      <c r="Q164" s="85"/>
      <c r="R164" s="85"/>
      <c r="S164" s="85"/>
      <c r="T164" s="86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T164" s="18" t="s">
        <v>128</v>
      </c>
      <c r="AU164" s="18" t="s">
        <v>79</v>
      </c>
    </row>
    <row r="165" s="2" customFormat="1">
      <c r="A165" s="39"/>
      <c r="B165" s="40"/>
      <c r="C165" s="41"/>
      <c r="D165" s="223" t="s">
        <v>130</v>
      </c>
      <c r="E165" s="41"/>
      <c r="F165" s="224" t="s">
        <v>224</v>
      </c>
      <c r="G165" s="41"/>
      <c r="H165" s="41"/>
      <c r="I165" s="220"/>
      <c r="J165" s="41"/>
      <c r="K165" s="41"/>
      <c r="L165" s="45"/>
      <c r="M165" s="221"/>
      <c r="N165" s="222"/>
      <c r="O165" s="85"/>
      <c r="P165" s="85"/>
      <c r="Q165" s="85"/>
      <c r="R165" s="85"/>
      <c r="S165" s="85"/>
      <c r="T165" s="86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T165" s="18" t="s">
        <v>130</v>
      </c>
      <c r="AU165" s="18" t="s">
        <v>79</v>
      </c>
    </row>
    <row r="166" s="13" customFormat="1">
      <c r="A166" s="13"/>
      <c r="B166" s="225"/>
      <c r="C166" s="226"/>
      <c r="D166" s="218" t="s">
        <v>132</v>
      </c>
      <c r="E166" s="227" t="s">
        <v>19</v>
      </c>
      <c r="F166" s="228" t="s">
        <v>218</v>
      </c>
      <c r="G166" s="226"/>
      <c r="H166" s="227" t="s">
        <v>19</v>
      </c>
      <c r="I166" s="229"/>
      <c r="J166" s="226"/>
      <c r="K166" s="226"/>
      <c r="L166" s="230"/>
      <c r="M166" s="231"/>
      <c r="N166" s="232"/>
      <c r="O166" s="232"/>
      <c r="P166" s="232"/>
      <c r="Q166" s="232"/>
      <c r="R166" s="232"/>
      <c r="S166" s="232"/>
      <c r="T166" s="23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34" t="s">
        <v>132</v>
      </c>
      <c r="AU166" s="234" t="s">
        <v>79</v>
      </c>
      <c r="AV166" s="13" t="s">
        <v>77</v>
      </c>
      <c r="AW166" s="13" t="s">
        <v>31</v>
      </c>
      <c r="AX166" s="13" t="s">
        <v>69</v>
      </c>
      <c r="AY166" s="234" t="s">
        <v>119</v>
      </c>
    </row>
    <row r="167" s="14" customFormat="1">
      <c r="A167" s="14"/>
      <c r="B167" s="235"/>
      <c r="C167" s="236"/>
      <c r="D167" s="218" t="s">
        <v>132</v>
      </c>
      <c r="E167" s="237" t="s">
        <v>19</v>
      </c>
      <c r="F167" s="238" t="s">
        <v>225</v>
      </c>
      <c r="G167" s="236"/>
      <c r="H167" s="239">
        <v>66.656000000000006</v>
      </c>
      <c r="I167" s="240"/>
      <c r="J167" s="236"/>
      <c r="K167" s="236"/>
      <c r="L167" s="241"/>
      <c r="M167" s="242"/>
      <c r="N167" s="243"/>
      <c r="O167" s="243"/>
      <c r="P167" s="243"/>
      <c r="Q167" s="243"/>
      <c r="R167" s="243"/>
      <c r="S167" s="243"/>
      <c r="T167" s="24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45" t="s">
        <v>132</v>
      </c>
      <c r="AU167" s="245" t="s">
        <v>79</v>
      </c>
      <c r="AV167" s="14" t="s">
        <v>79</v>
      </c>
      <c r="AW167" s="14" t="s">
        <v>31</v>
      </c>
      <c r="AX167" s="14" t="s">
        <v>69</v>
      </c>
      <c r="AY167" s="245" t="s">
        <v>119</v>
      </c>
    </row>
    <row r="168" s="2" customFormat="1" ht="16.5" customHeight="1">
      <c r="A168" s="39"/>
      <c r="B168" s="40"/>
      <c r="C168" s="205" t="s">
        <v>226</v>
      </c>
      <c r="D168" s="205" t="s">
        <v>121</v>
      </c>
      <c r="E168" s="206" t="s">
        <v>227</v>
      </c>
      <c r="F168" s="207" t="s">
        <v>228</v>
      </c>
      <c r="G168" s="208" t="s">
        <v>124</v>
      </c>
      <c r="H168" s="209">
        <v>66.656000000000006</v>
      </c>
      <c r="I168" s="210"/>
      <c r="J168" s="211">
        <f>ROUND(I168*H168,2)</f>
        <v>0</v>
      </c>
      <c r="K168" s="207" t="s">
        <v>125</v>
      </c>
      <c r="L168" s="45"/>
      <c r="M168" s="212" t="s">
        <v>19</v>
      </c>
      <c r="N168" s="213" t="s">
        <v>40</v>
      </c>
      <c r="O168" s="85"/>
      <c r="P168" s="214">
        <f>O168*H168</f>
        <v>0</v>
      </c>
      <c r="Q168" s="214">
        <v>0</v>
      </c>
      <c r="R168" s="214">
        <f>Q168*H168</f>
        <v>0</v>
      </c>
      <c r="S168" s="214">
        <v>0</v>
      </c>
      <c r="T168" s="215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16" t="s">
        <v>126</v>
      </c>
      <c r="AT168" s="216" t="s">
        <v>121</v>
      </c>
      <c r="AU168" s="216" t="s">
        <v>79</v>
      </c>
      <c r="AY168" s="18" t="s">
        <v>119</v>
      </c>
      <c r="BE168" s="217">
        <f>IF(N168="základní",J168,0)</f>
        <v>0</v>
      </c>
      <c r="BF168" s="217">
        <f>IF(N168="snížená",J168,0)</f>
        <v>0</v>
      </c>
      <c r="BG168" s="217">
        <f>IF(N168="zákl. přenesená",J168,0)</f>
        <v>0</v>
      </c>
      <c r="BH168" s="217">
        <f>IF(N168="sníž. přenesená",J168,0)</f>
        <v>0</v>
      </c>
      <c r="BI168" s="217">
        <f>IF(N168="nulová",J168,0)</f>
        <v>0</v>
      </c>
      <c r="BJ168" s="18" t="s">
        <v>77</v>
      </c>
      <c r="BK168" s="217">
        <f>ROUND(I168*H168,2)</f>
        <v>0</v>
      </c>
      <c r="BL168" s="18" t="s">
        <v>126</v>
      </c>
      <c r="BM168" s="216" t="s">
        <v>229</v>
      </c>
    </row>
    <row r="169" s="2" customFormat="1">
      <c r="A169" s="39"/>
      <c r="B169" s="40"/>
      <c r="C169" s="41"/>
      <c r="D169" s="218" t="s">
        <v>128</v>
      </c>
      <c r="E169" s="41"/>
      <c r="F169" s="219" t="s">
        <v>230</v>
      </c>
      <c r="G169" s="41"/>
      <c r="H169" s="41"/>
      <c r="I169" s="220"/>
      <c r="J169" s="41"/>
      <c r="K169" s="41"/>
      <c r="L169" s="45"/>
      <c r="M169" s="221"/>
      <c r="N169" s="222"/>
      <c r="O169" s="85"/>
      <c r="P169" s="85"/>
      <c r="Q169" s="85"/>
      <c r="R169" s="85"/>
      <c r="S169" s="85"/>
      <c r="T169" s="86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128</v>
      </c>
      <c r="AU169" s="18" t="s">
        <v>79</v>
      </c>
    </row>
    <row r="170" s="2" customFormat="1">
      <c r="A170" s="39"/>
      <c r="B170" s="40"/>
      <c r="C170" s="41"/>
      <c r="D170" s="223" t="s">
        <v>130</v>
      </c>
      <c r="E170" s="41"/>
      <c r="F170" s="224" t="s">
        <v>231</v>
      </c>
      <c r="G170" s="41"/>
      <c r="H170" s="41"/>
      <c r="I170" s="220"/>
      <c r="J170" s="41"/>
      <c r="K170" s="41"/>
      <c r="L170" s="45"/>
      <c r="M170" s="221"/>
      <c r="N170" s="222"/>
      <c r="O170" s="85"/>
      <c r="P170" s="85"/>
      <c r="Q170" s="85"/>
      <c r="R170" s="85"/>
      <c r="S170" s="85"/>
      <c r="T170" s="86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T170" s="18" t="s">
        <v>130</v>
      </c>
      <c r="AU170" s="18" t="s">
        <v>79</v>
      </c>
    </row>
    <row r="171" s="13" customFormat="1">
      <c r="A171" s="13"/>
      <c r="B171" s="225"/>
      <c r="C171" s="226"/>
      <c r="D171" s="218" t="s">
        <v>132</v>
      </c>
      <c r="E171" s="227" t="s">
        <v>19</v>
      </c>
      <c r="F171" s="228" t="s">
        <v>218</v>
      </c>
      <c r="G171" s="226"/>
      <c r="H171" s="227" t="s">
        <v>19</v>
      </c>
      <c r="I171" s="229"/>
      <c r="J171" s="226"/>
      <c r="K171" s="226"/>
      <c r="L171" s="230"/>
      <c r="M171" s="231"/>
      <c r="N171" s="232"/>
      <c r="O171" s="232"/>
      <c r="P171" s="232"/>
      <c r="Q171" s="232"/>
      <c r="R171" s="232"/>
      <c r="S171" s="232"/>
      <c r="T171" s="23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4" t="s">
        <v>132</v>
      </c>
      <c r="AU171" s="234" t="s">
        <v>79</v>
      </c>
      <c r="AV171" s="13" t="s">
        <v>77</v>
      </c>
      <c r="AW171" s="13" t="s">
        <v>31</v>
      </c>
      <c r="AX171" s="13" t="s">
        <v>69</v>
      </c>
      <c r="AY171" s="234" t="s">
        <v>119</v>
      </c>
    </row>
    <row r="172" s="14" customFormat="1">
      <c r="A172" s="14"/>
      <c r="B172" s="235"/>
      <c r="C172" s="236"/>
      <c r="D172" s="218" t="s">
        <v>132</v>
      </c>
      <c r="E172" s="237" t="s">
        <v>19</v>
      </c>
      <c r="F172" s="238" t="s">
        <v>225</v>
      </c>
      <c r="G172" s="236"/>
      <c r="H172" s="239">
        <v>66.656000000000006</v>
      </c>
      <c r="I172" s="240"/>
      <c r="J172" s="236"/>
      <c r="K172" s="236"/>
      <c r="L172" s="241"/>
      <c r="M172" s="242"/>
      <c r="N172" s="243"/>
      <c r="O172" s="243"/>
      <c r="P172" s="243"/>
      <c r="Q172" s="243"/>
      <c r="R172" s="243"/>
      <c r="S172" s="243"/>
      <c r="T172" s="24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45" t="s">
        <v>132</v>
      </c>
      <c r="AU172" s="245" t="s">
        <v>79</v>
      </c>
      <c r="AV172" s="14" t="s">
        <v>79</v>
      </c>
      <c r="AW172" s="14" t="s">
        <v>31</v>
      </c>
      <c r="AX172" s="14" t="s">
        <v>69</v>
      </c>
      <c r="AY172" s="245" t="s">
        <v>119</v>
      </c>
    </row>
    <row r="173" s="2" customFormat="1" ht="21.75" customHeight="1">
      <c r="A173" s="39"/>
      <c r="B173" s="40"/>
      <c r="C173" s="205" t="s">
        <v>232</v>
      </c>
      <c r="D173" s="205" t="s">
        <v>121</v>
      </c>
      <c r="E173" s="206" t="s">
        <v>233</v>
      </c>
      <c r="F173" s="207" t="s">
        <v>234</v>
      </c>
      <c r="G173" s="208" t="s">
        <v>235</v>
      </c>
      <c r="H173" s="209">
        <v>0.40400000000000003</v>
      </c>
      <c r="I173" s="210"/>
      <c r="J173" s="211">
        <f>ROUND(I173*H173,2)</f>
        <v>0</v>
      </c>
      <c r="K173" s="207" t="s">
        <v>125</v>
      </c>
      <c r="L173" s="45"/>
      <c r="M173" s="212" t="s">
        <v>19</v>
      </c>
      <c r="N173" s="213" t="s">
        <v>40</v>
      </c>
      <c r="O173" s="85"/>
      <c r="P173" s="214">
        <f>O173*H173</f>
        <v>0</v>
      </c>
      <c r="Q173" s="214">
        <v>1.0606199999999999</v>
      </c>
      <c r="R173" s="214">
        <f>Q173*H173</f>
        <v>0.42849048000000001</v>
      </c>
      <c r="S173" s="214">
        <v>0</v>
      </c>
      <c r="T173" s="215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16" t="s">
        <v>126</v>
      </c>
      <c r="AT173" s="216" t="s">
        <v>121</v>
      </c>
      <c r="AU173" s="216" t="s">
        <v>79</v>
      </c>
      <c r="AY173" s="18" t="s">
        <v>119</v>
      </c>
      <c r="BE173" s="217">
        <f>IF(N173="základní",J173,0)</f>
        <v>0</v>
      </c>
      <c r="BF173" s="217">
        <f>IF(N173="snížená",J173,0)</f>
        <v>0</v>
      </c>
      <c r="BG173" s="217">
        <f>IF(N173="zákl. přenesená",J173,0)</f>
        <v>0</v>
      </c>
      <c r="BH173" s="217">
        <f>IF(N173="sníž. přenesená",J173,0)</f>
        <v>0</v>
      </c>
      <c r="BI173" s="217">
        <f>IF(N173="nulová",J173,0)</f>
        <v>0</v>
      </c>
      <c r="BJ173" s="18" t="s">
        <v>77</v>
      </c>
      <c r="BK173" s="217">
        <f>ROUND(I173*H173,2)</f>
        <v>0</v>
      </c>
      <c r="BL173" s="18" t="s">
        <v>126</v>
      </c>
      <c r="BM173" s="216" t="s">
        <v>236</v>
      </c>
    </row>
    <row r="174" s="2" customFormat="1">
      <c r="A174" s="39"/>
      <c r="B174" s="40"/>
      <c r="C174" s="41"/>
      <c r="D174" s="218" t="s">
        <v>128</v>
      </c>
      <c r="E174" s="41"/>
      <c r="F174" s="219" t="s">
        <v>237</v>
      </c>
      <c r="G174" s="41"/>
      <c r="H174" s="41"/>
      <c r="I174" s="220"/>
      <c r="J174" s="41"/>
      <c r="K174" s="41"/>
      <c r="L174" s="45"/>
      <c r="M174" s="221"/>
      <c r="N174" s="222"/>
      <c r="O174" s="85"/>
      <c r="P174" s="85"/>
      <c r="Q174" s="85"/>
      <c r="R174" s="85"/>
      <c r="S174" s="85"/>
      <c r="T174" s="86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128</v>
      </c>
      <c r="AU174" s="18" t="s">
        <v>79</v>
      </c>
    </row>
    <row r="175" s="2" customFormat="1">
      <c r="A175" s="39"/>
      <c r="B175" s="40"/>
      <c r="C175" s="41"/>
      <c r="D175" s="223" t="s">
        <v>130</v>
      </c>
      <c r="E175" s="41"/>
      <c r="F175" s="224" t="s">
        <v>238</v>
      </c>
      <c r="G175" s="41"/>
      <c r="H175" s="41"/>
      <c r="I175" s="220"/>
      <c r="J175" s="41"/>
      <c r="K175" s="41"/>
      <c r="L175" s="45"/>
      <c r="M175" s="221"/>
      <c r="N175" s="222"/>
      <c r="O175" s="85"/>
      <c r="P175" s="85"/>
      <c r="Q175" s="85"/>
      <c r="R175" s="85"/>
      <c r="S175" s="85"/>
      <c r="T175" s="86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130</v>
      </c>
      <c r="AU175" s="18" t="s">
        <v>79</v>
      </c>
    </row>
    <row r="176" s="13" customFormat="1">
      <c r="A176" s="13"/>
      <c r="B176" s="225"/>
      <c r="C176" s="226"/>
      <c r="D176" s="218" t="s">
        <v>132</v>
      </c>
      <c r="E176" s="227" t="s">
        <v>19</v>
      </c>
      <c r="F176" s="228" t="s">
        <v>239</v>
      </c>
      <c r="G176" s="226"/>
      <c r="H176" s="227" t="s">
        <v>19</v>
      </c>
      <c r="I176" s="229"/>
      <c r="J176" s="226"/>
      <c r="K176" s="226"/>
      <c r="L176" s="230"/>
      <c r="M176" s="231"/>
      <c r="N176" s="232"/>
      <c r="O176" s="232"/>
      <c r="P176" s="232"/>
      <c r="Q176" s="232"/>
      <c r="R176" s="232"/>
      <c r="S176" s="232"/>
      <c r="T176" s="23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34" t="s">
        <v>132</v>
      </c>
      <c r="AU176" s="234" t="s">
        <v>79</v>
      </c>
      <c r="AV176" s="13" t="s">
        <v>77</v>
      </c>
      <c r="AW176" s="13" t="s">
        <v>31</v>
      </c>
      <c r="AX176" s="13" t="s">
        <v>69</v>
      </c>
      <c r="AY176" s="234" t="s">
        <v>119</v>
      </c>
    </row>
    <row r="177" s="14" customFormat="1">
      <c r="A177" s="14"/>
      <c r="B177" s="235"/>
      <c r="C177" s="236"/>
      <c r="D177" s="218" t="s">
        <v>132</v>
      </c>
      <c r="E177" s="237" t="s">
        <v>19</v>
      </c>
      <c r="F177" s="238" t="s">
        <v>240</v>
      </c>
      <c r="G177" s="236"/>
      <c r="H177" s="239">
        <v>0.40400000000000003</v>
      </c>
      <c r="I177" s="240"/>
      <c r="J177" s="236"/>
      <c r="K177" s="236"/>
      <c r="L177" s="241"/>
      <c r="M177" s="242"/>
      <c r="N177" s="243"/>
      <c r="O177" s="243"/>
      <c r="P177" s="243"/>
      <c r="Q177" s="243"/>
      <c r="R177" s="243"/>
      <c r="S177" s="243"/>
      <c r="T177" s="24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45" t="s">
        <v>132</v>
      </c>
      <c r="AU177" s="245" t="s">
        <v>79</v>
      </c>
      <c r="AV177" s="14" t="s">
        <v>79</v>
      </c>
      <c r="AW177" s="14" t="s">
        <v>31</v>
      </c>
      <c r="AX177" s="14" t="s">
        <v>69</v>
      </c>
      <c r="AY177" s="245" t="s">
        <v>119</v>
      </c>
    </row>
    <row r="178" s="2" customFormat="1" ht="24.15" customHeight="1">
      <c r="A178" s="39"/>
      <c r="B178" s="40"/>
      <c r="C178" s="205" t="s">
        <v>241</v>
      </c>
      <c r="D178" s="205" t="s">
        <v>121</v>
      </c>
      <c r="E178" s="206" t="s">
        <v>242</v>
      </c>
      <c r="F178" s="207" t="s">
        <v>243</v>
      </c>
      <c r="G178" s="208" t="s">
        <v>137</v>
      </c>
      <c r="H178" s="209">
        <v>0.20000000000000001</v>
      </c>
      <c r="I178" s="210"/>
      <c r="J178" s="211">
        <f>ROUND(I178*H178,2)</f>
        <v>0</v>
      </c>
      <c r="K178" s="207" t="s">
        <v>125</v>
      </c>
      <c r="L178" s="45"/>
      <c r="M178" s="212" t="s">
        <v>19</v>
      </c>
      <c r="N178" s="213" t="s">
        <v>40</v>
      </c>
      <c r="O178" s="85"/>
      <c r="P178" s="214">
        <f>O178*H178</f>
        <v>0</v>
      </c>
      <c r="Q178" s="214">
        <v>2.5018699999999998</v>
      </c>
      <c r="R178" s="214">
        <f>Q178*H178</f>
        <v>0.50037399999999999</v>
      </c>
      <c r="S178" s="214">
        <v>0</v>
      </c>
      <c r="T178" s="215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16" t="s">
        <v>126</v>
      </c>
      <c r="AT178" s="216" t="s">
        <v>121</v>
      </c>
      <c r="AU178" s="216" t="s">
        <v>79</v>
      </c>
      <c r="AY178" s="18" t="s">
        <v>119</v>
      </c>
      <c r="BE178" s="217">
        <f>IF(N178="základní",J178,0)</f>
        <v>0</v>
      </c>
      <c r="BF178" s="217">
        <f>IF(N178="snížená",J178,0)</f>
        <v>0</v>
      </c>
      <c r="BG178" s="217">
        <f>IF(N178="zákl. přenesená",J178,0)</f>
        <v>0</v>
      </c>
      <c r="BH178" s="217">
        <f>IF(N178="sníž. přenesená",J178,0)</f>
        <v>0</v>
      </c>
      <c r="BI178" s="217">
        <f>IF(N178="nulová",J178,0)</f>
        <v>0</v>
      </c>
      <c r="BJ178" s="18" t="s">
        <v>77</v>
      </c>
      <c r="BK178" s="217">
        <f>ROUND(I178*H178,2)</f>
        <v>0</v>
      </c>
      <c r="BL178" s="18" t="s">
        <v>126</v>
      </c>
      <c r="BM178" s="216" t="s">
        <v>244</v>
      </c>
    </row>
    <row r="179" s="2" customFormat="1">
      <c r="A179" s="39"/>
      <c r="B179" s="40"/>
      <c r="C179" s="41"/>
      <c r="D179" s="218" t="s">
        <v>128</v>
      </c>
      <c r="E179" s="41"/>
      <c r="F179" s="219" t="s">
        <v>245</v>
      </c>
      <c r="G179" s="41"/>
      <c r="H179" s="41"/>
      <c r="I179" s="220"/>
      <c r="J179" s="41"/>
      <c r="K179" s="41"/>
      <c r="L179" s="45"/>
      <c r="M179" s="221"/>
      <c r="N179" s="222"/>
      <c r="O179" s="85"/>
      <c r="P179" s="85"/>
      <c r="Q179" s="85"/>
      <c r="R179" s="85"/>
      <c r="S179" s="85"/>
      <c r="T179" s="86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128</v>
      </c>
      <c r="AU179" s="18" t="s">
        <v>79</v>
      </c>
    </row>
    <row r="180" s="2" customFormat="1">
      <c r="A180" s="39"/>
      <c r="B180" s="40"/>
      <c r="C180" s="41"/>
      <c r="D180" s="223" t="s">
        <v>130</v>
      </c>
      <c r="E180" s="41"/>
      <c r="F180" s="224" t="s">
        <v>246</v>
      </c>
      <c r="G180" s="41"/>
      <c r="H180" s="41"/>
      <c r="I180" s="220"/>
      <c r="J180" s="41"/>
      <c r="K180" s="41"/>
      <c r="L180" s="45"/>
      <c r="M180" s="221"/>
      <c r="N180" s="222"/>
      <c r="O180" s="85"/>
      <c r="P180" s="85"/>
      <c r="Q180" s="85"/>
      <c r="R180" s="85"/>
      <c r="S180" s="85"/>
      <c r="T180" s="86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T180" s="18" t="s">
        <v>130</v>
      </c>
      <c r="AU180" s="18" t="s">
        <v>79</v>
      </c>
    </row>
    <row r="181" s="13" customFormat="1">
      <c r="A181" s="13"/>
      <c r="B181" s="225"/>
      <c r="C181" s="226"/>
      <c r="D181" s="218" t="s">
        <v>132</v>
      </c>
      <c r="E181" s="227" t="s">
        <v>19</v>
      </c>
      <c r="F181" s="228" t="s">
        <v>247</v>
      </c>
      <c r="G181" s="226"/>
      <c r="H181" s="227" t="s">
        <v>19</v>
      </c>
      <c r="I181" s="229"/>
      <c r="J181" s="226"/>
      <c r="K181" s="226"/>
      <c r="L181" s="230"/>
      <c r="M181" s="231"/>
      <c r="N181" s="232"/>
      <c r="O181" s="232"/>
      <c r="P181" s="232"/>
      <c r="Q181" s="232"/>
      <c r="R181" s="232"/>
      <c r="S181" s="232"/>
      <c r="T181" s="23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34" t="s">
        <v>132</v>
      </c>
      <c r="AU181" s="234" t="s">
        <v>79</v>
      </c>
      <c r="AV181" s="13" t="s">
        <v>77</v>
      </c>
      <c r="AW181" s="13" t="s">
        <v>31</v>
      </c>
      <c r="AX181" s="13" t="s">
        <v>69</v>
      </c>
      <c r="AY181" s="234" t="s">
        <v>119</v>
      </c>
    </row>
    <row r="182" s="14" customFormat="1">
      <c r="A182" s="14"/>
      <c r="B182" s="235"/>
      <c r="C182" s="236"/>
      <c r="D182" s="218" t="s">
        <v>132</v>
      </c>
      <c r="E182" s="237" t="s">
        <v>19</v>
      </c>
      <c r="F182" s="238" t="s">
        <v>248</v>
      </c>
      <c r="G182" s="236"/>
      <c r="H182" s="239">
        <v>0.20000000000000001</v>
      </c>
      <c r="I182" s="240"/>
      <c r="J182" s="236"/>
      <c r="K182" s="236"/>
      <c r="L182" s="241"/>
      <c r="M182" s="242"/>
      <c r="N182" s="243"/>
      <c r="O182" s="243"/>
      <c r="P182" s="243"/>
      <c r="Q182" s="243"/>
      <c r="R182" s="243"/>
      <c r="S182" s="243"/>
      <c r="T182" s="24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45" t="s">
        <v>132</v>
      </c>
      <c r="AU182" s="245" t="s">
        <v>79</v>
      </c>
      <c r="AV182" s="14" t="s">
        <v>79</v>
      </c>
      <c r="AW182" s="14" t="s">
        <v>31</v>
      </c>
      <c r="AX182" s="14" t="s">
        <v>69</v>
      </c>
      <c r="AY182" s="245" t="s">
        <v>119</v>
      </c>
    </row>
    <row r="183" s="2" customFormat="1" ht="16.5" customHeight="1">
      <c r="A183" s="39"/>
      <c r="B183" s="40"/>
      <c r="C183" s="205" t="s">
        <v>249</v>
      </c>
      <c r="D183" s="205" t="s">
        <v>121</v>
      </c>
      <c r="E183" s="206" t="s">
        <v>250</v>
      </c>
      <c r="F183" s="207" t="s">
        <v>251</v>
      </c>
      <c r="G183" s="208" t="s">
        <v>124</v>
      </c>
      <c r="H183" s="209">
        <v>1.6000000000000001</v>
      </c>
      <c r="I183" s="210"/>
      <c r="J183" s="211">
        <f>ROUND(I183*H183,2)</f>
        <v>0</v>
      </c>
      <c r="K183" s="207" t="s">
        <v>125</v>
      </c>
      <c r="L183" s="45"/>
      <c r="M183" s="212" t="s">
        <v>19</v>
      </c>
      <c r="N183" s="213" t="s">
        <v>40</v>
      </c>
      <c r="O183" s="85"/>
      <c r="P183" s="214">
        <f>O183*H183</f>
        <v>0</v>
      </c>
      <c r="Q183" s="214">
        <v>0.00264</v>
      </c>
      <c r="R183" s="214">
        <f>Q183*H183</f>
        <v>0.0042240000000000003</v>
      </c>
      <c r="S183" s="214">
        <v>0</v>
      </c>
      <c r="T183" s="215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16" t="s">
        <v>126</v>
      </c>
      <c r="AT183" s="216" t="s">
        <v>121</v>
      </c>
      <c r="AU183" s="216" t="s">
        <v>79</v>
      </c>
      <c r="AY183" s="18" t="s">
        <v>119</v>
      </c>
      <c r="BE183" s="217">
        <f>IF(N183="základní",J183,0)</f>
        <v>0</v>
      </c>
      <c r="BF183" s="217">
        <f>IF(N183="snížená",J183,0)</f>
        <v>0</v>
      </c>
      <c r="BG183" s="217">
        <f>IF(N183="zákl. přenesená",J183,0)</f>
        <v>0</v>
      </c>
      <c r="BH183" s="217">
        <f>IF(N183="sníž. přenesená",J183,0)</f>
        <v>0</v>
      </c>
      <c r="BI183" s="217">
        <f>IF(N183="nulová",J183,0)</f>
        <v>0</v>
      </c>
      <c r="BJ183" s="18" t="s">
        <v>77</v>
      </c>
      <c r="BK183" s="217">
        <f>ROUND(I183*H183,2)</f>
        <v>0</v>
      </c>
      <c r="BL183" s="18" t="s">
        <v>126</v>
      </c>
      <c r="BM183" s="216" t="s">
        <v>252</v>
      </c>
    </row>
    <row r="184" s="2" customFormat="1">
      <c r="A184" s="39"/>
      <c r="B184" s="40"/>
      <c r="C184" s="41"/>
      <c r="D184" s="218" t="s">
        <v>128</v>
      </c>
      <c r="E184" s="41"/>
      <c r="F184" s="219" t="s">
        <v>253</v>
      </c>
      <c r="G184" s="41"/>
      <c r="H184" s="41"/>
      <c r="I184" s="220"/>
      <c r="J184" s="41"/>
      <c r="K184" s="41"/>
      <c r="L184" s="45"/>
      <c r="M184" s="221"/>
      <c r="N184" s="222"/>
      <c r="O184" s="85"/>
      <c r="P184" s="85"/>
      <c r="Q184" s="85"/>
      <c r="R184" s="85"/>
      <c r="S184" s="85"/>
      <c r="T184" s="86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128</v>
      </c>
      <c r="AU184" s="18" t="s">
        <v>79</v>
      </c>
    </row>
    <row r="185" s="2" customFormat="1">
      <c r="A185" s="39"/>
      <c r="B185" s="40"/>
      <c r="C185" s="41"/>
      <c r="D185" s="223" t="s">
        <v>130</v>
      </c>
      <c r="E185" s="41"/>
      <c r="F185" s="224" t="s">
        <v>254</v>
      </c>
      <c r="G185" s="41"/>
      <c r="H185" s="41"/>
      <c r="I185" s="220"/>
      <c r="J185" s="41"/>
      <c r="K185" s="41"/>
      <c r="L185" s="45"/>
      <c r="M185" s="221"/>
      <c r="N185" s="222"/>
      <c r="O185" s="85"/>
      <c r="P185" s="85"/>
      <c r="Q185" s="85"/>
      <c r="R185" s="85"/>
      <c r="S185" s="85"/>
      <c r="T185" s="86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T185" s="18" t="s">
        <v>130</v>
      </c>
      <c r="AU185" s="18" t="s">
        <v>79</v>
      </c>
    </row>
    <row r="186" s="13" customFormat="1">
      <c r="A186" s="13"/>
      <c r="B186" s="225"/>
      <c r="C186" s="226"/>
      <c r="D186" s="218" t="s">
        <v>132</v>
      </c>
      <c r="E186" s="227" t="s">
        <v>19</v>
      </c>
      <c r="F186" s="228" t="s">
        <v>247</v>
      </c>
      <c r="G186" s="226"/>
      <c r="H186" s="227" t="s">
        <v>19</v>
      </c>
      <c r="I186" s="229"/>
      <c r="J186" s="226"/>
      <c r="K186" s="226"/>
      <c r="L186" s="230"/>
      <c r="M186" s="231"/>
      <c r="N186" s="232"/>
      <c r="O186" s="232"/>
      <c r="P186" s="232"/>
      <c r="Q186" s="232"/>
      <c r="R186" s="232"/>
      <c r="S186" s="232"/>
      <c r="T186" s="23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34" t="s">
        <v>132</v>
      </c>
      <c r="AU186" s="234" t="s">
        <v>79</v>
      </c>
      <c r="AV186" s="13" t="s">
        <v>77</v>
      </c>
      <c r="AW186" s="13" t="s">
        <v>31</v>
      </c>
      <c r="AX186" s="13" t="s">
        <v>69</v>
      </c>
      <c r="AY186" s="234" t="s">
        <v>119</v>
      </c>
    </row>
    <row r="187" s="14" customFormat="1">
      <c r="A187" s="14"/>
      <c r="B187" s="235"/>
      <c r="C187" s="236"/>
      <c r="D187" s="218" t="s">
        <v>132</v>
      </c>
      <c r="E187" s="237" t="s">
        <v>19</v>
      </c>
      <c r="F187" s="238" t="s">
        <v>255</v>
      </c>
      <c r="G187" s="236"/>
      <c r="H187" s="239">
        <v>1.6000000000000001</v>
      </c>
      <c r="I187" s="240"/>
      <c r="J187" s="236"/>
      <c r="K187" s="236"/>
      <c r="L187" s="241"/>
      <c r="M187" s="242"/>
      <c r="N187" s="243"/>
      <c r="O187" s="243"/>
      <c r="P187" s="243"/>
      <c r="Q187" s="243"/>
      <c r="R187" s="243"/>
      <c r="S187" s="243"/>
      <c r="T187" s="24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45" t="s">
        <v>132</v>
      </c>
      <c r="AU187" s="245" t="s">
        <v>79</v>
      </c>
      <c r="AV187" s="14" t="s">
        <v>79</v>
      </c>
      <c r="AW187" s="14" t="s">
        <v>31</v>
      </c>
      <c r="AX187" s="14" t="s">
        <v>69</v>
      </c>
      <c r="AY187" s="245" t="s">
        <v>119</v>
      </c>
    </row>
    <row r="188" s="2" customFormat="1" ht="21.75" customHeight="1">
      <c r="A188" s="39"/>
      <c r="B188" s="40"/>
      <c r="C188" s="205" t="s">
        <v>256</v>
      </c>
      <c r="D188" s="205" t="s">
        <v>121</v>
      </c>
      <c r="E188" s="206" t="s">
        <v>257</v>
      </c>
      <c r="F188" s="207" t="s">
        <v>258</v>
      </c>
      <c r="G188" s="208" t="s">
        <v>124</v>
      </c>
      <c r="H188" s="209">
        <v>1.6000000000000001</v>
      </c>
      <c r="I188" s="210"/>
      <c r="J188" s="211">
        <f>ROUND(I188*H188,2)</f>
        <v>0</v>
      </c>
      <c r="K188" s="207" t="s">
        <v>125</v>
      </c>
      <c r="L188" s="45"/>
      <c r="M188" s="212" t="s">
        <v>19</v>
      </c>
      <c r="N188" s="213" t="s">
        <v>40</v>
      </c>
      <c r="O188" s="85"/>
      <c r="P188" s="214">
        <f>O188*H188</f>
        <v>0</v>
      </c>
      <c r="Q188" s="214">
        <v>0</v>
      </c>
      <c r="R188" s="214">
        <f>Q188*H188</f>
        <v>0</v>
      </c>
      <c r="S188" s="214">
        <v>0</v>
      </c>
      <c r="T188" s="215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16" t="s">
        <v>126</v>
      </c>
      <c r="AT188" s="216" t="s">
        <v>121</v>
      </c>
      <c r="AU188" s="216" t="s">
        <v>79</v>
      </c>
      <c r="AY188" s="18" t="s">
        <v>119</v>
      </c>
      <c r="BE188" s="217">
        <f>IF(N188="základní",J188,0)</f>
        <v>0</v>
      </c>
      <c r="BF188" s="217">
        <f>IF(N188="snížená",J188,0)</f>
        <v>0</v>
      </c>
      <c r="BG188" s="217">
        <f>IF(N188="zákl. přenesená",J188,0)</f>
        <v>0</v>
      </c>
      <c r="BH188" s="217">
        <f>IF(N188="sníž. přenesená",J188,0)</f>
        <v>0</v>
      </c>
      <c r="BI188" s="217">
        <f>IF(N188="nulová",J188,0)</f>
        <v>0</v>
      </c>
      <c r="BJ188" s="18" t="s">
        <v>77</v>
      </c>
      <c r="BK188" s="217">
        <f>ROUND(I188*H188,2)</f>
        <v>0</v>
      </c>
      <c r="BL188" s="18" t="s">
        <v>126</v>
      </c>
      <c r="BM188" s="216" t="s">
        <v>259</v>
      </c>
    </row>
    <row r="189" s="2" customFormat="1">
      <c r="A189" s="39"/>
      <c r="B189" s="40"/>
      <c r="C189" s="41"/>
      <c r="D189" s="218" t="s">
        <v>128</v>
      </c>
      <c r="E189" s="41"/>
      <c r="F189" s="219" t="s">
        <v>260</v>
      </c>
      <c r="G189" s="41"/>
      <c r="H189" s="41"/>
      <c r="I189" s="220"/>
      <c r="J189" s="41"/>
      <c r="K189" s="41"/>
      <c r="L189" s="45"/>
      <c r="M189" s="221"/>
      <c r="N189" s="222"/>
      <c r="O189" s="85"/>
      <c r="P189" s="85"/>
      <c r="Q189" s="85"/>
      <c r="R189" s="85"/>
      <c r="S189" s="85"/>
      <c r="T189" s="86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T189" s="18" t="s">
        <v>128</v>
      </c>
      <c r="AU189" s="18" t="s">
        <v>79</v>
      </c>
    </row>
    <row r="190" s="2" customFormat="1">
      <c r="A190" s="39"/>
      <c r="B190" s="40"/>
      <c r="C190" s="41"/>
      <c r="D190" s="223" t="s">
        <v>130</v>
      </c>
      <c r="E190" s="41"/>
      <c r="F190" s="224" t="s">
        <v>261</v>
      </c>
      <c r="G190" s="41"/>
      <c r="H190" s="41"/>
      <c r="I190" s="220"/>
      <c r="J190" s="41"/>
      <c r="K190" s="41"/>
      <c r="L190" s="45"/>
      <c r="M190" s="221"/>
      <c r="N190" s="222"/>
      <c r="O190" s="85"/>
      <c r="P190" s="85"/>
      <c r="Q190" s="85"/>
      <c r="R190" s="85"/>
      <c r="S190" s="85"/>
      <c r="T190" s="86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T190" s="18" t="s">
        <v>130</v>
      </c>
      <c r="AU190" s="18" t="s">
        <v>79</v>
      </c>
    </row>
    <row r="191" s="13" customFormat="1">
      <c r="A191" s="13"/>
      <c r="B191" s="225"/>
      <c r="C191" s="226"/>
      <c r="D191" s="218" t="s">
        <v>132</v>
      </c>
      <c r="E191" s="227" t="s">
        <v>19</v>
      </c>
      <c r="F191" s="228" t="s">
        <v>247</v>
      </c>
      <c r="G191" s="226"/>
      <c r="H191" s="227" t="s">
        <v>19</v>
      </c>
      <c r="I191" s="229"/>
      <c r="J191" s="226"/>
      <c r="K191" s="226"/>
      <c r="L191" s="230"/>
      <c r="M191" s="231"/>
      <c r="N191" s="232"/>
      <c r="O191" s="232"/>
      <c r="P191" s="232"/>
      <c r="Q191" s="232"/>
      <c r="R191" s="232"/>
      <c r="S191" s="232"/>
      <c r="T191" s="23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34" t="s">
        <v>132</v>
      </c>
      <c r="AU191" s="234" t="s">
        <v>79</v>
      </c>
      <c r="AV191" s="13" t="s">
        <v>77</v>
      </c>
      <c r="AW191" s="13" t="s">
        <v>31</v>
      </c>
      <c r="AX191" s="13" t="s">
        <v>69</v>
      </c>
      <c r="AY191" s="234" t="s">
        <v>119</v>
      </c>
    </row>
    <row r="192" s="14" customFormat="1">
      <c r="A192" s="14"/>
      <c r="B192" s="235"/>
      <c r="C192" s="236"/>
      <c r="D192" s="218" t="s">
        <v>132</v>
      </c>
      <c r="E192" s="237" t="s">
        <v>19</v>
      </c>
      <c r="F192" s="238" t="s">
        <v>255</v>
      </c>
      <c r="G192" s="236"/>
      <c r="H192" s="239">
        <v>1.6000000000000001</v>
      </c>
      <c r="I192" s="240"/>
      <c r="J192" s="236"/>
      <c r="K192" s="236"/>
      <c r="L192" s="241"/>
      <c r="M192" s="242"/>
      <c r="N192" s="243"/>
      <c r="O192" s="243"/>
      <c r="P192" s="243"/>
      <c r="Q192" s="243"/>
      <c r="R192" s="243"/>
      <c r="S192" s="243"/>
      <c r="T192" s="24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45" t="s">
        <v>132</v>
      </c>
      <c r="AU192" s="245" t="s">
        <v>79</v>
      </c>
      <c r="AV192" s="14" t="s">
        <v>79</v>
      </c>
      <c r="AW192" s="14" t="s">
        <v>31</v>
      </c>
      <c r="AX192" s="14" t="s">
        <v>69</v>
      </c>
      <c r="AY192" s="245" t="s">
        <v>119</v>
      </c>
    </row>
    <row r="193" s="2" customFormat="1" ht="21.75" customHeight="1">
      <c r="A193" s="39"/>
      <c r="B193" s="40"/>
      <c r="C193" s="205" t="s">
        <v>262</v>
      </c>
      <c r="D193" s="205" t="s">
        <v>121</v>
      </c>
      <c r="E193" s="206" t="s">
        <v>263</v>
      </c>
      <c r="F193" s="207" t="s">
        <v>264</v>
      </c>
      <c r="G193" s="208" t="s">
        <v>235</v>
      </c>
      <c r="H193" s="209">
        <v>0.02</v>
      </c>
      <c r="I193" s="210"/>
      <c r="J193" s="211">
        <f>ROUND(I193*H193,2)</f>
        <v>0</v>
      </c>
      <c r="K193" s="207" t="s">
        <v>125</v>
      </c>
      <c r="L193" s="45"/>
      <c r="M193" s="212" t="s">
        <v>19</v>
      </c>
      <c r="N193" s="213" t="s">
        <v>40</v>
      </c>
      <c r="O193" s="85"/>
      <c r="P193" s="214">
        <f>O193*H193</f>
        <v>0</v>
      </c>
      <c r="Q193" s="214">
        <v>1.0606199999999999</v>
      </c>
      <c r="R193" s="214">
        <f>Q193*H193</f>
        <v>0.021212399999999999</v>
      </c>
      <c r="S193" s="214">
        <v>0</v>
      </c>
      <c r="T193" s="215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16" t="s">
        <v>126</v>
      </c>
      <c r="AT193" s="216" t="s">
        <v>121</v>
      </c>
      <c r="AU193" s="216" t="s">
        <v>79</v>
      </c>
      <c r="AY193" s="18" t="s">
        <v>119</v>
      </c>
      <c r="BE193" s="217">
        <f>IF(N193="základní",J193,0)</f>
        <v>0</v>
      </c>
      <c r="BF193" s="217">
        <f>IF(N193="snížená",J193,0)</f>
        <v>0</v>
      </c>
      <c r="BG193" s="217">
        <f>IF(N193="zákl. přenesená",J193,0)</f>
        <v>0</v>
      </c>
      <c r="BH193" s="217">
        <f>IF(N193="sníž. přenesená",J193,0)</f>
        <v>0</v>
      </c>
      <c r="BI193" s="217">
        <f>IF(N193="nulová",J193,0)</f>
        <v>0</v>
      </c>
      <c r="BJ193" s="18" t="s">
        <v>77</v>
      </c>
      <c r="BK193" s="217">
        <f>ROUND(I193*H193,2)</f>
        <v>0</v>
      </c>
      <c r="BL193" s="18" t="s">
        <v>126</v>
      </c>
      <c r="BM193" s="216" t="s">
        <v>265</v>
      </c>
    </row>
    <row r="194" s="2" customFormat="1">
      <c r="A194" s="39"/>
      <c r="B194" s="40"/>
      <c r="C194" s="41"/>
      <c r="D194" s="218" t="s">
        <v>128</v>
      </c>
      <c r="E194" s="41"/>
      <c r="F194" s="219" t="s">
        <v>266</v>
      </c>
      <c r="G194" s="41"/>
      <c r="H194" s="41"/>
      <c r="I194" s="220"/>
      <c r="J194" s="41"/>
      <c r="K194" s="41"/>
      <c r="L194" s="45"/>
      <c r="M194" s="221"/>
      <c r="N194" s="222"/>
      <c r="O194" s="85"/>
      <c r="P194" s="85"/>
      <c r="Q194" s="85"/>
      <c r="R194" s="85"/>
      <c r="S194" s="85"/>
      <c r="T194" s="86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T194" s="18" t="s">
        <v>128</v>
      </c>
      <c r="AU194" s="18" t="s">
        <v>79</v>
      </c>
    </row>
    <row r="195" s="2" customFormat="1">
      <c r="A195" s="39"/>
      <c r="B195" s="40"/>
      <c r="C195" s="41"/>
      <c r="D195" s="223" t="s">
        <v>130</v>
      </c>
      <c r="E195" s="41"/>
      <c r="F195" s="224" t="s">
        <v>267</v>
      </c>
      <c r="G195" s="41"/>
      <c r="H195" s="41"/>
      <c r="I195" s="220"/>
      <c r="J195" s="41"/>
      <c r="K195" s="41"/>
      <c r="L195" s="45"/>
      <c r="M195" s="221"/>
      <c r="N195" s="222"/>
      <c r="O195" s="85"/>
      <c r="P195" s="85"/>
      <c r="Q195" s="85"/>
      <c r="R195" s="85"/>
      <c r="S195" s="85"/>
      <c r="T195" s="86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T195" s="18" t="s">
        <v>130</v>
      </c>
      <c r="AU195" s="18" t="s">
        <v>79</v>
      </c>
    </row>
    <row r="196" s="13" customFormat="1">
      <c r="A196" s="13"/>
      <c r="B196" s="225"/>
      <c r="C196" s="226"/>
      <c r="D196" s="218" t="s">
        <v>132</v>
      </c>
      <c r="E196" s="227" t="s">
        <v>19</v>
      </c>
      <c r="F196" s="228" t="s">
        <v>247</v>
      </c>
      <c r="G196" s="226"/>
      <c r="H196" s="227" t="s">
        <v>19</v>
      </c>
      <c r="I196" s="229"/>
      <c r="J196" s="226"/>
      <c r="K196" s="226"/>
      <c r="L196" s="230"/>
      <c r="M196" s="231"/>
      <c r="N196" s="232"/>
      <c r="O196" s="232"/>
      <c r="P196" s="232"/>
      <c r="Q196" s="232"/>
      <c r="R196" s="232"/>
      <c r="S196" s="232"/>
      <c r="T196" s="23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34" t="s">
        <v>132</v>
      </c>
      <c r="AU196" s="234" t="s">
        <v>79</v>
      </c>
      <c r="AV196" s="13" t="s">
        <v>77</v>
      </c>
      <c r="AW196" s="13" t="s">
        <v>31</v>
      </c>
      <c r="AX196" s="13" t="s">
        <v>69</v>
      </c>
      <c r="AY196" s="234" t="s">
        <v>119</v>
      </c>
    </row>
    <row r="197" s="14" customFormat="1">
      <c r="A197" s="14"/>
      <c r="B197" s="235"/>
      <c r="C197" s="236"/>
      <c r="D197" s="218" t="s">
        <v>132</v>
      </c>
      <c r="E197" s="237" t="s">
        <v>19</v>
      </c>
      <c r="F197" s="238" t="s">
        <v>268</v>
      </c>
      <c r="G197" s="236"/>
      <c r="H197" s="239">
        <v>0.02</v>
      </c>
      <c r="I197" s="240"/>
      <c r="J197" s="236"/>
      <c r="K197" s="236"/>
      <c r="L197" s="241"/>
      <c r="M197" s="242"/>
      <c r="N197" s="243"/>
      <c r="O197" s="243"/>
      <c r="P197" s="243"/>
      <c r="Q197" s="243"/>
      <c r="R197" s="243"/>
      <c r="S197" s="243"/>
      <c r="T197" s="24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45" t="s">
        <v>132</v>
      </c>
      <c r="AU197" s="245" t="s">
        <v>79</v>
      </c>
      <c r="AV197" s="14" t="s">
        <v>79</v>
      </c>
      <c r="AW197" s="14" t="s">
        <v>31</v>
      </c>
      <c r="AX197" s="14" t="s">
        <v>69</v>
      </c>
      <c r="AY197" s="245" t="s">
        <v>119</v>
      </c>
    </row>
    <row r="198" s="12" customFormat="1" ht="22.8" customHeight="1">
      <c r="A198" s="12"/>
      <c r="B198" s="189"/>
      <c r="C198" s="190"/>
      <c r="D198" s="191" t="s">
        <v>68</v>
      </c>
      <c r="E198" s="203" t="s">
        <v>143</v>
      </c>
      <c r="F198" s="203" t="s">
        <v>269</v>
      </c>
      <c r="G198" s="190"/>
      <c r="H198" s="190"/>
      <c r="I198" s="193"/>
      <c r="J198" s="204">
        <f>BK198</f>
        <v>0</v>
      </c>
      <c r="K198" s="190"/>
      <c r="L198" s="195"/>
      <c r="M198" s="196"/>
      <c r="N198" s="197"/>
      <c r="O198" s="197"/>
      <c r="P198" s="198">
        <f>SUM(P199:P280)</f>
        <v>0</v>
      </c>
      <c r="Q198" s="197"/>
      <c r="R198" s="198">
        <f>SUM(R199:R280)</f>
        <v>12.270038399999999</v>
      </c>
      <c r="S198" s="197"/>
      <c r="T198" s="199">
        <f>SUM(T199:T280)</f>
        <v>0</v>
      </c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R198" s="200" t="s">
        <v>77</v>
      </c>
      <c r="AT198" s="201" t="s">
        <v>68</v>
      </c>
      <c r="AU198" s="201" t="s">
        <v>77</v>
      </c>
      <c r="AY198" s="200" t="s">
        <v>119</v>
      </c>
      <c r="BK198" s="202">
        <f>SUM(BK199:BK280)</f>
        <v>0</v>
      </c>
    </row>
    <row r="199" s="2" customFormat="1" ht="37.8" customHeight="1">
      <c r="A199" s="39"/>
      <c r="B199" s="40"/>
      <c r="C199" s="205" t="s">
        <v>270</v>
      </c>
      <c r="D199" s="205" t="s">
        <v>121</v>
      </c>
      <c r="E199" s="206" t="s">
        <v>271</v>
      </c>
      <c r="F199" s="207" t="s">
        <v>272</v>
      </c>
      <c r="G199" s="208" t="s">
        <v>235</v>
      </c>
      <c r="H199" s="209">
        <v>10.272</v>
      </c>
      <c r="I199" s="210"/>
      <c r="J199" s="211">
        <f>ROUND(I199*H199,2)</f>
        <v>0</v>
      </c>
      <c r="K199" s="207" t="s">
        <v>125</v>
      </c>
      <c r="L199" s="45"/>
      <c r="M199" s="212" t="s">
        <v>19</v>
      </c>
      <c r="N199" s="213" t="s">
        <v>40</v>
      </c>
      <c r="O199" s="85"/>
      <c r="P199" s="214">
        <f>O199*H199</f>
        <v>0</v>
      </c>
      <c r="Q199" s="214">
        <v>0</v>
      </c>
      <c r="R199" s="214">
        <f>Q199*H199</f>
        <v>0</v>
      </c>
      <c r="S199" s="214">
        <v>0</v>
      </c>
      <c r="T199" s="215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16" t="s">
        <v>126</v>
      </c>
      <c r="AT199" s="216" t="s">
        <v>121</v>
      </c>
      <c r="AU199" s="216" t="s">
        <v>79</v>
      </c>
      <c r="AY199" s="18" t="s">
        <v>119</v>
      </c>
      <c r="BE199" s="217">
        <f>IF(N199="základní",J199,0)</f>
        <v>0</v>
      </c>
      <c r="BF199" s="217">
        <f>IF(N199="snížená",J199,0)</f>
        <v>0</v>
      </c>
      <c r="BG199" s="217">
        <f>IF(N199="zákl. přenesená",J199,0)</f>
        <v>0</v>
      </c>
      <c r="BH199" s="217">
        <f>IF(N199="sníž. přenesená",J199,0)</f>
        <v>0</v>
      </c>
      <c r="BI199" s="217">
        <f>IF(N199="nulová",J199,0)</f>
        <v>0</v>
      </c>
      <c r="BJ199" s="18" t="s">
        <v>77</v>
      </c>
      <c r="BK199" s="217">
        <f>ROUND(I199*H199,2)</f>
        <v>0</v>
      </c>
      <c r="BL199" s="18" t="s">
        <v>126</v>
      </c>
      <c r="BM199" s="216" t="s">
        <v>273</v>
      </c>
    </row>
    <row r="200" s="2" customFormat="1">
      <c r="A200" s="39"/>
      <c r="B200" s="40"/>
      <c r="C200" s="41"/>
      <c r="D200" s="218" t="s">
        <v>128</v>
      </c>
      <c r="E200" s="41"/>
      <c r="F200" s="219" t="s">
        <v>274</v>
      </c>
      <c r="G200" s="41"/>
      <c r="H200" s="41"/>
      <c r="I200" s="220"/>
      <c r="J200" s="41"/>
      <c r="K200" s="41"/>
      <c r="L200" s="45"/>
      <c r="M200" s="221"/>
      <c r="N200" s="222"/>
      <c r="O200" s="85"/>
      <c r="P200" s="85"/>
      <c r="Q200" s="85"/>
      <c r="R200" s="85"/>
      <c r="S200" s="85"/>
      <c r="T200" s="86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128</v>
      </c>
      <c r="AU200" s="18" t="s">
        <v>79</v>
      </c>
    </row>
    <row r="201" s="2" customFormat="1">
      <c r="A201" s="39"/>
      <c r="B201" s="40"/>
      <c r="C201" s="41"/>
      <c r="D201" s="223" t="s">
        <v>130</v>
      </c>
      <c r="E201" s="41"/>
      <c r="F201" s="224" t="s">
        <v>275</v>
      </c>
      <c r="G201" s="41"/>
      <c r="H201" s="41"/>
      <c r="I201" s="220"/>
      <c r="J201" s="41"/>
      <c r="K201" s="41"/>
      <c r="L201" s="45"/>
      <c r="M201" s="221"/>
      <c r="N201" s="222"/>
      <c r="O201" s="85"/>
      <c r="P201" s="85"/>
      <c r="Q201" s="85"/>
      <c r="R201" s="85"/>
      <c r="S201" s="85"/>
      <c r="T201" s="86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T201" s="18" t="s">
        <v>130</v>
      </c>
      <c r="AU201" s="18" t="s">
        <v>79</v>
      </c>
    </row>
    <row r="202" s="13" customFormat="1">
      <c r="A202" s="13"/>
      <c r="B202" s="225"/>
      <c r="C202" s="226"/>
      <c r="D202" s="218" t="s">
        <v>132</v>
      </c>
      <c r="E202" s="227" t="s">
        <v>19</v>
      </c>
      <c r="F202" s="228" t="s">
        <v>276</v>
      </c>
      <c r="G202" s="226"/>
      <c r="H202" s="227" t="s">
        <v>19</v>
      </c>
      <c r="I202" s="229"/>
      <c r="J202" s="226"/>
      <c r="K202" s="226"/>
      <c r="L202" s="230"/>
      <c r="M202" s="231"/>
      <c r="N202" s="232"/>
      <c r="O202" s="232"/>
      <c r="P202" s="232"/>
      <c r="Q202" s="232"/>
      <c r="R202" s="232"/>
      <c r="S202" s="232"/>
      <c r="T202" s="23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34" t="s">
        <v>132</v>
      </c>
      <c r="AU202" s="234" t="s">
        <v>79</v>
      </c>
      <c r="AV202" s="13" t="s">
        <v>77</v>
      </c>
      <c r="AW202" s="13" t="s">
        <v>31</v>
      </c>
      <c r="AX202" s="13" t="s">
        <v>69</v>
      </c>
      <c r="AY202" s="234" t="s">
        <v>119</v>
      </c>
    </row>
    <row r="203" s="14" customFormat="1">
      <c r="A203" s="14"/>
      <c r="B203" s="235"/>
      <c r="C203" s="236"/>
      <c r="D203" s="218" t="s">
        <v>132</v>
      </c>
      <c r="E203" s="237" t="s">
        <v>19</v>
      </c>
      <c r="F203" s="238" t="s">
        <v>277</v>
      </c>
      <c r="G203" s="236"/>
      <c r="H203" s="239">
        <v>1.0800000000000001</v>
      </c>
      <c r="I203" s="240"/>
      <c r="J203" s="236"/>
      <c r="K203" s="236"/>
      <c r="L203" s="241"/>
      <c r="M203" s="242"/>
      <c r="N203" s="243"/>
      <c r="O203" s="243"/>
      <c r="P203" s="243"/>
      <c r="Q203" s="243"/>
      <c r="R203" s="243"/>
      <c r="S203" s="243"/>
      <c r="T203" s="24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45" t="s">
        <v>132</v>
      </c>
      <c r="AU203" s="245" t="s">
        <v>79</v>
      </c>
      <c r="AV203" s="14" t="s">
        <v>79</v>
      </c>
      <c r="AW203" s="14" t="s">
        <v>31</v>
      </c>
      <c r="AX203" s="14" t="s">
        <v>69</v>
      </c>
      <c r="AY203" s="245" t="s">
        <v>119</v>
      </c>
    </row>
    <row r="204" s="14" customFormat="1">
      <c r="A204" s="14"/>
      <c r="B204" s="235"/>
      <c r="C204" s="236"/>
      <c r="D204" s="218" t="s">
        <v>132</v>
      </c>
      <c r="E204" s="237" t="s">
        <v>19</v>
      </c>
      <c r="F204" s="238" t="s">
        <v>278</v>
      </c>
      <c r="G204" s="236"/>
      <c r="H204" s="239">
        <v>2.5099999999999998</v>
      </c>
      <c r="I204" s="240"/>
      <c r="J204" s="236"/>
      <c r="K204" s="236"/>
      <c r="L204" s="241"/>
      <c r="M204" s="242"/>
      <c r="N204" s="243"/>
      <c r="O204" s="243"/>
      <c r="P204" s="243"/>
      <c r="Q204" s="243"/>
      <c r="R204" s="243"/>
      <c r="S204" s="243"/>
      <c r="T204" s="24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45" t="s">
        <v>132</v>
      </c>
      <c r="AU204" s="245" t="s">
        <v>79</v>
      </c>
      <c r="AV204" s="14" t="s">
        <v>79</v>
      </c>
      <c r="AW204" s="14" t="s">
        <v>31</v>
      </c>
      <c r="AX204" s="14" t="s">
        <v>69</v>
      </c>
      <c r="AY204" s="245" t="s">
        <v>119</v>
      </c>
    </row>
    <row r="205" s="14" customFormat="1">
      <c r="A205" s="14"/>
      <c r="B205" s="235"/>
      <c r="C205" s="236"/>
      <c r="D205" s="218" t="s">
        <v>132</v>
      </c>
      <c r="E205" s="237" t="s">
        <v>19</v>
      </c>
      <c r="F205" s="238" t="s">
        <v>279</v>
      </c>
      <c r="G205" s="236"/>
      <c r="H205" s="239">
        <v>0.50700000000000001</v>
      </c>
      <c r="I205" s="240"/>
      <c r="J205" s="236"/>
      <c r="K205" s="236"/>
      <c r="L205" s="241"/>
      <c r="M205" s="242"/>
      <c r="N205" s="243"/>
      <c r="O205" s="243"/>
      <c r="P205" s="243"/>
      <c r="Q205" s="243"/>
      <c r="R205" s="243"/>
      <c r="S205" s="243"/>
      <c r="T205" s="24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45" t="s">
        <v>132</v>
      </c>
      <c r="AU205" s="245" t="s">
        <v>79</v>
      </c>
      <c r="AV205" s="14" t="s">
        <v>79</v>
      </c>
      <c r="AW205" s="14" t="s">
        <v>31</v>
      </c>
      <c r="AX205" s="14" t="s">
        <v>69</v>
      </c>
      <c r="AY205" s="245" t="s">
        <v>119</v>
      </c>
    </row>
    <row r="206" s="14" customFormat="1">
      <c r="A206" s="14"/>
      <c r="B206" s="235"/>
      <c r="C206" s="236"/>
      <c r="D206" s="218" t="s">
        <v>132</v>
      </c>
      <c r="E206" s="237" t="s">
        <v>19</v>
      </c>
      <c r="F206" s="238" t="s">
        <v>280</v>
      </c>
      <c r="G206" s="236"/>
      <c r="H206" s="239">
        <v>1.4850000000000001</v>
      </c>
      <c r="I206" s="240"/>
      <c r="J206" s="236"/>
      <c r="K206" s="236"/>
      <c r="L206" s="241"/>
      <c r="M206" s="242"/>
      <c r="N206" s="243"/>
      <c r="O206" s="243"/>
      <c r="P206" s="243"/>
      <c r="Q206" s="243"/>
      <c r="R206" s="243"/>
      <c r="S206" s="243"/>
      <c r="T206" s="24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45" t="s">
        <v>132</v>
      </c>
      <c r="AU206" s="245" t="s">
        <v>79</v>
      </c>
      <c r="AV206" s="14" t="s">
        <v>79</v>
      </c>
      <c r="AW206" s="14" t="s">
        <v>31</v>
      </c>
      <c r="AX206" s="14" t="s">
        <v>69</v>
      </c>
      <c r="AY206" s="245" t="s">
        <v>119</v>
      </c>
    </row>
    <row r="207" s="14" customFormat="1">
      <c r="A207" s="14"/>
      <c r="B207" s="235"/>
      <c r="C207" s="236"/>
      <c r="D207" s="218" t="s">
        <v>132</v>
      </c>
      <c r="E207" s="237" t="s">
        <v>19</v>
      </c>
      <c r="F207" s="238" t="s">
        <v>281</v>
      </c>
      <c r="G207" s="236"/>
      <c r="H207" s="239">
        <v>0.622</v>
      </c>
      <c r="I207" s="240"/>
      <c r="J207" s="236"/>
      <c r="K207" s="236"/>
      <c r="L207" s="241"/>
      <c r="M207" s="242"/>
      <c r="N207" s="243"/>
      <c r="O207" s="243"/>
      <c r="P207" s="243"/>
      <c r="Q207" s="243"/>
      <c r="R207" s="243"/>
      <c r="S207" s="243"/>
      <c r="T207" s="24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45" t="s">
        <v>132</v>
      </c>
      <c r="AU207" s="245" t="s">
        <v>79</v>
      </c>
      <c r="AV207" s="14" t="s">
        <v>79</v>
      </c>
      <c r="AW207" s="14" t="s">
        <v>31</v>
      </c>
      <c r="AX207" s="14" t="s">
        <v>69</v>
      </c>
      <c r="AY207" s="245" t="s">
        <v>119</v>
      </c>
    </row>
    <row r="208" s="14" customFormat="1">
      <c r="A208" s="14"/>
      <c r="B208" s="235"/>
      <c r="C208" s="236"/>
      <c r="D208" s="218" t="s">
        <v>132</v>
      </c>
      <c r="E208" s="237" t="s">
        <v>19</v>
      </c>
      <c r="F208" s="238" t="s">
        <v>282</v>
      </c>
      <c r="G208" s="236"/>
      <c r="H208" s="239">
        <v>0.066000000000000003</v>
      </c>
      <c r="I208" s="240"/>
      <c r="J208" s="236"/>
      <c r="K208" s="236"/>
      <c r="L208" s="241"/>
      <c r="M208" s="242"/>
      <c r="N208" s="243"/>
      <c r="O208" s="243"/>
      <c r="P208" s="243"/>
      <c r="Q208" s="243"/>
      <c r="R208" s="243"/>
      <c r="S208" s="243"/>
      <c r="T208" s="24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45" t="s">
        <v>132</v>
      </c>
      <c r="AU208" s="245" t="s">
        <v>79</v>
      </c>
      <c r="AV208" s="14" t="s">
        <v>79</v>
      </c>
      <c r="AW208" s="14" t="s">
        <v>31</v>
      </c>
      <c r="AX208" s="14" t="s">
        <v>69</v>
      </c>
      <c r="AY208" s="245" t="s">
        <v>119</v>
      </c>
    </row>
    <row r="209" s="14" customFormat="1">
      <c r="A209" s="14"/>
      <c r="B209" s="235"/>
      <c r="C209" s="236"/>
      <c r="D209" s="218" t="s">
        <v>132</v>
      </c>
      <c r="E209" s="237" t="s">
        <v>19</v>
      </c>
      <c r="F209" s="238" t="s">
        <v>283</v>
      </c>
      <c r="G209" s="236"/>
      <c r="H209" s="239">
        <v>0.27400000000000002</v>
      </c>
      <c r="I209" s="240"/>
      <c r="J209" s="236"/>
      <c r="K209" s="236"/>
      <c r="L209" s="241"/>
      <c r="M209" s="242"/>
      <c r="N209" s="243"/>
      <c r="O209" s="243"/>
      <c r="P209" s="243"/>
      <c r="Q209" s="243"/>
      <c r="R209" s="243"/>
      <c r="S209" s="243"/>
      <c r="T209" s="24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45" t="s">
        <v>132</v>
      </c>
      <c r="AU209" s="245" t="s">
        <v>79</v>
      </c>
      <c r="AV209" s="14" t="s">
        <v>79</v>
      </c>
      <c r="AW209" s="14" t="s">
        <v>31</v>
      </c>
      <c r="AX209" s="14" t="s">
        <v>69</v>
      </c>
      <c r="AY209" s="245" t="s">
        <v>119</v>
      </c>
    </row>
    <row r="210" s="14" customFormat="1">
      <c r="A210" s="14"/>
      <c r="B210" s="235"/>
      <c r="C210" s="236"/>
      <c r="D210" s="218" t="s">
        <v>132</v>
      </c>
      <c r="E210" s="237" t="s">
        <v>19</v>
      </c>
      <c r="F210" s="238" t="s">
        <v>284</v>
      </c>
      <c r="G210" s="236"/>
      <c r="H210" s="239">
        <v>0.27200000000000002</v>
      </c>
      <c r="I210" s="240"/>
      <c r="J210" s="236"/>
      <c r="K210" s="236"/>
      <c r="L210" s="241"/>
      <c r="M210" s="242"/>
      <c r="N210" s="243"/>
      <c r="O210" s="243"/>
      <c r="P210" s="243"/>
      <c r="Q210" s="243"/>
      <c r="R210" s="243"/>
      <c r="S210" s="243"/>
      <c r="T210" s="24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45" t="s">
        <v>132</v>
      </c>
      <c r="AU210" s="245" t="s">
        <v>79</v>
      </c>
      <c r="AV210" s="14" t="s">
        <v>79</v>
      </c>
      <c r="AW210" s="14" t="s">
        <v>31</v>
      </c>
      <c r="AX210" s="14" t="s">
        <v>69</v>
      </c>
      <c r="AY210" s="245" t="s">
        <v>119</v>
      </c>
    </row>
    <row r="211" s="14" customFormat="1">
      <c r="A211" s="14"/>
      <c r="B211" s="235"/>
      <c r="C211" s="236"/>
      <c r="D211" s="218" t="s">
        <v>132</v>
      </c>
      <c r="E211" s="237" t="s">
        <v>19</v>
      </c>
      <c r="F211" s="238" t="s">
        <v>285</v>
      </c>
      <c r="G211" s="236"/>
      <c r="H211" s="239">
        <v>0.34100000000000003</v>
      </c>
      <c r="I211" s="240"/>
      <c r="J211" s="236"/>
      <c r="K211" s="236"/>
      <c r="L211" s="241"/>
      <c r="M211" s="242"/>
      <c r="N211" s="243"/>
      <c r="O211" s="243"/>
      <c r="P211" s="243"/>
      <c r="Q211" s="243"/>
      <c r="R211" s="243"/>
      <c r="S211" s="243"/>
      <c r="T211" s="24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45" t="s">
        <v>132</v>
      </c>
      <c r="AU211" s="245" t="s">
        <v>79</v>
      </c>
      <c r="AV211" s="14" t="s">
        <v>79</v>
      </c>
      <c r="AW211" s="14" t="s">
        <v>31</v>
      </c>
      <c r="AX211" s="14" t="s">
        <v>69</v>
      </c>
      <c r="AY211" s="245" t="s">
        <v>119</v>
      </c>
    </row>
    <row r="212" s="14" customFormat="1">
      <c r="A212" s="14"/>
      <c r="B212" s="235"/>
      <c r="C212" s="236"/>
      <c r="D212" s="218" t="s">
        <v>132</v>
      </c>
      <c r="E212" s="237" t="s">
        <v>19</v>
      </c>
      <c r="F212" s="238" t="s">
        <v>286</v>
      </c>
      <c r="G212" s="236"/>
      <c r="H212" s="239">
        <v>0.53800000000000003</v>
      </c>
      <c r="I212" s="240"/>
      <c r="J212" s="236"/>
      <c r="K212" s="236"/>
      <c r="L212" s="241"/>
      <c r="M212" s="242"/>
      <c r="N212" s="243"/>
      <c r="O212" s="243"/>
      <c r="P212" s="243"/>
      <c r="Q212" s="243"/>
      <c r="R212" s="243"/>
      <c r="S212" s="243"/>
      <c r="T212" s="24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45" t="s">
        <v>132</v>
      </c>
      <c r="AU212" s="245" t="s">
        <v>79</v>
      </c>
      <c r="AV212" s="14" t="s">
        <v>79</v>
      </c>
      <c r="AW212" s="14" t="s">
        <v>31</v>
      </c>
      <c r="AX212" s="14" t="s">
        <v>69</v>
      </c>
      <c r="AY212" s="245" t="s">
        <v>119</v>
      </c>
    </row>
    <row r="213" s="14" customFormat="1">
      <c r="A213" s="14"/>
      <c r="B213" s="235"/>
      <c r="C213" s="236"/>
      <c r="D213" s="218" t="s">
        <v>132</v>
      </c>
      <c r="E213" s="237" t="s">
        <v>19</v>
      </c>
      <c r="F213" s="238" t="s">
        <v>287</v>
      </c>
      <c r="G213" s="236"/>
      <c r="H213" s="239">
        <v>0.53800000000000003</v>
      </c>
      <c r="I213" s="240"/>
      <c r="J213" s="236"/>
      <c r="K213" s="236"/>
      <c r="L213" s="241"/>
      <c r="M213" s="242"/>
      <c r="N213" s="243"/>
      <c r="O213" s="243"/>
      <c r="P213" s="243"/>
      <c r="Q213" s="243"/>
      <c r="R213" s="243"/>
      <c r="S213" s="243"/>
      <c r="T213" s="24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45" t="s">
        <v>132</v>
      </c>
      <c r="AU213" s="245" t="s">
        <v>79</v>
      </c>
      <c r="AV213" s="14" t="s">
        <v>79</v>
      </c>
      <c r="AW213" s="14" t="s">
        <v>31</v>
      </c>
      <c r="AX213" s="14" t="s">
        <v>69</v>
      </c>
      <c r="AY213" s="245" t="s">
        <v>119</v>
      </c>
    </row>
    <row r="214" s="14" customFormat="1">
      <c r="A214" s="14"/>
      <c r="B214" s="235"/>
      <c r="C214" s="236"/>
      <c r="D214" s="218" t="s">
        <v>132</v>
      </c>
      <c r="E214" s="237" t="s">
        <v>19</v>
      </c>
      <c r="F214" s="238" t="s">
        <v>288</v>
      </c>
      <c r="G214" s="236"/>
      <c r="H214" s="239">
        <v>0.27400000000000002</v>
      </c>
      <c r="I214" s="240"/>
      <c r="J214" s="236"/>
      <c r="K214" s="236"/>
      <c r="L214" s="241"/>
      <c r="M214" s="242"/>
      <c r="N214" s="243"/>
      <c r="O214" s="243"/>
      <c r="P214" s="243"/>
      <c r="Q214" s="243"/>
      <c r="R214" s="243"/>
      <c r="S214" s="243"/>
      <c r="T214" s="24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45" t="s">
        <v>132</v>
      </c>
      <c r="AU214" s="245" t="s">
        <v>79</v>
      </c>
      <c r="AV214" s="14" t="s">
        <v>79</v>
      </c>
      <c r="AW214" s="14" t="s">
        <v>31</v>
      </c>
      <c r="AX214" s="14" t="s">
        <v>69</v>
      </c>
      <c r="AY214" s="245" t="s">
        <v>119</v>
      </c>
    </row>
    <row r="215" s="14" customFormat="1">
      <c r="A215" s="14"/>
      <c r="B215" s="235"/>
      <c r="C215" s="236"/>
      <c r="D215" s="218" t="s">
        <v>132</v>
      </c>
      <c r="E215" s="237" t="s">
        <v>19</v>
      </c>
      <c r="F215" s="238" t="s">
        <v>289</v>
      </c>
      <c r="G215" s="236"/>
      <c r="H215" s="239">
        <v>0.27200000000000002</v>
      </c>
      <c r="I215" s="240"/>
      <c r="J215" s="236"/>
      <c r="K215" s="236"/>
      <c r="L215" s="241"/>
      <c r="M215" s="242"/>
      <c r="N215" s="243"/>
      <c r="O215" s="243"/>
      <c r="P215" s="243"/>
      <c r="Q215" s="243"/>
      <c r="R215" s="243"/>
      <c r="S215" s="243"/>
      <c r="T215" s="24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45" t="s">
        <v>132</v>
      </c>
      <c r="AU215" s="245" t="s">
        <v>79</v>
      </c>
      <c r="AV215" s="14" t="s">
        <v>79</v>
      </c>
      <c r="AW215" s="14" t="s">
        <v>31</v>
      </c>
      <c r="AX215" s="14" t="s">
        <v>69</v>
      </c>
      <c r="AY215" s="245" t="s">
        <v>119</v>
      </c>
    </row>
    <row r="216" s="14" customFormat="1">
      <c r="A216" s="14"/>
      <c r="B216" s="235"/>
      <c r="C216" s="236"/>
      <c r="D216" s="218" t="s">
        <v>132</v>
      </c>
      <c r="E216" s="237" t="s">
        <v>19</v>
      </c>
      <c r="F216" s="238" t="s">
        <v>290</v>
      </c>
      <c r="G216" s="236"/>
      <c r="H216" s="239">
        <v>0.076999999999999999</v>
      </c>
      <c r="I216" s="240"/>
      <c r="J216" s="236"/>
      <c r="K216" s="236"/>
      <c r="L216" s="241"/>
      <c r="M216" s="242"/>
      <c r="N216" s="243"/>
      <c r="O216" s="243"/>
      <c r="P216" s="243"/>
      <c r="Q216" s="243"/>
      <c r="R216" s="243"/>
      <c r="S216" s="243"/>
      <c r="T216" s="24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45" t="s">
        <v>132</v>
      </c>
      <c r="AU216" s="245" t="s">
        <v>79</v>
      </c>
      <c r="AV216" s="14" t="s">
        <v>79</v>
      </c>
      <c r="AW216" s="14" t="s">
        <v>31</v>
      </c>
      <c r="AX216" s="14" t="s">
        <v>69</v>
      </c>
      <c r="AY216" s="245" t="s">
        <v>119</v>
      </c>
    </row>
    <row r="217" s="14" customFormat="1">
      <c r="A217" s="14"/>
      <c r="B217" s="235"/>
      <c r="C217" s="236"/>
      <c r="D217" s="218" t="s">
        <v>132</v>
      </c>
      <c r="E217" s="237" t="s">
        <v>19</v>
      </c>
      <c r="F217" s="238" t="s">
        <v>291</v>
      </c>
      <c r="G217" s="236"/>
      <c r="H217" s="239">
        <v>0.014</v>
      </c>
      <c r="I217" s="240"/>
      <c r="J217" s="236"/>
      <c r="K217" s="236"/>
      <c r="L217" s="241"/>
      <c r="M217" s="242"/>
      <c r="N217" s="243"/>
      <c r="O217" s="243"/>
      <c r="P217" s="243"/>
      <c r="Q217" s="243"/>
      <c r="R217" s="243"/>
      <c r="S217" s="243"/>
      <c r="T217" s="24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45" t="s">
        <v>132</v>
      </c>
      <c r="AU217" s="245" t="s">
        <v>79</v>
      </c>
      <c r="AV217" s="14" t="s">
        <v>79</v>
      </c>
      <c r="AW217" s="14" t="s">
        <v>31</v>
      </c>
      <c r="AX217" s="14" t="s">
        <v>69</v>
      </c>
      <c r="AY217" s="245" t="s">
        <v>119</v>
      </c>
    </row>
    <row r="218" s="14" customFormat="1">
      <c r="A218" s="14"/>
      <c r="B218" s="235"/>
      <c r="C218" s="236"/>
      <c r="D218" s="218" t="s">
        <v>132</v>
      </c>
      <c r="E218" s="237" t="s">
        <v>19</v>
      </c>
      <c r="F218" s="238" t="s">
        <v>292</v>
      </c>
      <c r="G218" s="236"/>
      <c r="H218" s="239">
        <v>0.66000000000000003</v>
      </c>
      <c r="I218" s="240"/>
      <c r="J218" s="236"/>
      <c r="K218" s="236"/>
      <c r="L218" s="241"/>
      <c r="M218" s="242"/>
      <c r="N218" s="243"/>
      <c r="O218" s="243"/>
      <c r="P218" s="243"/>
      <c r="Q218" s="243"/>
      <c r="R218" s="243"/>
      <c r="S218" s="243"/>
      <c r="T218" s="24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45" t="s">
        <v>132</v>
      </c>
      <c r="AU218" s="245" t="s">
        <v>79</v>
      </c>
      <c r="AV218" s="14" t="s">
        <v>79</v>
      </c>
      <c r="AW218" s="14" t="s">
        <v>31</v>
      </c>
      <c r="AX218" s="14" t="s">
        <v>69</v>
      </c>
      <c r="AY218" s="245" t="s">
        <v>119</v>
      </c>
    </row>
    <row r="219" s="14" customFormat="1">
      <c r="A219" s="14"/>
      <c r="B219" s="235"/>
      <c r="C219" s="236"/>
      <c r="D219" s="218" t="s">
        <v>132</v>
      </c>
      <c r="E219" s="237" t="s">
        <v>19</v>
      </c>
      <c r="F219" s="238" t="s">
        <v>293</v>
      </c>
      <c r="G219" s="236"/>
      <c r="H219" s="239">
        <v>0.66000000000000003</v>
      </c>
      <c r="I219" s="240"/>
      <c r="J219" s="236"/>
      <c r="K219" s="236"/>
      <c r="L219" s="241"/>
      <c r="M219" s="242"/>
      <c r="N219" s="243"/>
      <c r="O219" s="243"/>
      <c r="P219" s="243"/>
      <c r="Q219" s="243"/>
      <c r="R219" s="243"/>
      <c r="S219" s="243"/>
      <c r="T219" s="24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45" t="s">
        <v>132</v>
      </c>
      <c r="AU219" s="245" t="s">
        <v>79</v>
      </c>
      <c r="AV219" s="14" t="s">
        <v>79</v>
      </c>
      <c r="AW219" s="14" t="s">
        <v>31</v>
      </c>
      <c r="AX219" s="14" t="s">
        <v>69</v>
      </c>
      <c r="AY219" s="245" t="s">
        <v>119</v>
      </c>
    </row>
    <row r="220" s="14" customFormat="1">
      <c r="A220" s="14"/>
      <c r="B220" s="235"/>
      <c r="C220" s="236"/>
      <c r="D220" s="218" t="s">
        <v>132</v>
      </c>
      <c r="E220" s="237" t="s">
        <v>19</v>
      </c>
      <c r="F220" s="238" t="s">
        <v>294</v>
      </c>
      <c r="G220" s="236"/>
      <c r="H220" s="239">
        <v>0.082000000000000003</v>
      </c>
      <c r="I220" s="240"/>
      <c r="J220" s="236"/>
      <c r="K220" s="236"/>
      <c r="L220" s="241"/>
      <c r="M220" s="242"/>
      <c r="N220" s="243"/>
      <c r="O220" s="243"/>
      <c r="P220" s="243"/>
      <c r="Q220" s="243"/>
      <c r="R220" s="243"/>
      <c r="S220" s="243"/>
      <c r="T220" s="24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45" t="s">
        <v>132</v>
      </c>
      <c r="AU220" s="245" t="s">
        <v>79</v>
      </c>
      <c r="AV220" s="14" t="s">
        <v>79</v>
      </c>
      <c r="AW220" s="14" t="s">
        <v>31</v>
      </c>
      <c r="AX220" s="14" t="s">
        <v>69</v>
      </c>
      <c r="AY220" s="245" t="s">
        <v>119</v>
      </c>
    </row>
    <row r="221" s="2" customFormat="1" ht="16.5" customHeight="1">
      <c r="A221" s="39"/>
      <c r="B221" s="40"/>
      <c r="C221" s="246" t="s">
        <v>295</v>
      </c>
      <c r="D221" s="246" t="s">
        <v>296</v>
      </c>
      <c r="E221" s="247" t="s">
        <v>297</v>
      </c>
      <c r="F221" s="248" t="s">
        <v>298</v>
      </c>
      <c r="G221" s="249" t="s">
        <v>235</v>
      </c>
      <c r="H221" s="250">
        <v>11.299</v>
      </c>
      <c r="I221" s="251"/>
      <c r="J221" s="252">
        <f>ROUND(I221*H221,2)</f>
        <v>0</v>
      </c>
      <c r="K221" s="248" t="s">
        <v>19</v>
      </c>
      <c r="L221" s="253"/>
      <c r="M221" s="254" t="s">
        <v>19</v>
      </c>
      <c r="N221" s="255" t="s">
        <v>40</v>
      </c>
      <c r="O221" s="85"/>
      <c r="P221" s="214">
        <f>O221*H221</f>
        <v>0</v>
      </c>
      <c r="Q221" s="214">
        <v>1</v>
      </c>
      <c r="R221" s="214">
        <f>Q221*H221</f>
        <v>11.299</v>
      </c>
      <c r="S221" s="214">
        <v>0</v>
      </c>
      <c r="T221" s="215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16" t="s">
        <v>184</v>
      </c>
      <c r="AT221" s="216" t="s">
        <v>296</v>
      </c>
      <c r="AU221" s="216" t="s">
        <v>79</v>
      </c>
      <c r="AY221" s="18" t="s">
        <v>119</v>
      </c>
      <c r="BE221" s="217">
        <f>IF(N221="základní",J221,0)</f>
        <v>0</v>
      </c>
      <c r="BF221" s="217">
        <f>IF(N221="snížená",J221,0)</f>
        <v>0</v>
      </c>
      <c r="BG221" s="217">
        <f>IF(N221="zákl. přenesená",J221,0)</f>
        <v>0</v>
      </c>
      <c r="BH221" s="217">
        <f>IF(N221="sníž. přenesená",J221,0)</f>
        <v>0</v>
      </c>
      <c r="BI221" s="217">
        <f>IF(N221="nulová",J221,0)</f>
        <v>0</v>
      </c>
      <c r="BJ221" s="18" t="s">
        <v>77</v>
      </c>
      <c r="BK221" s="217">
        <f>ROUND(I221*H221,2)</f>
        <v>0</v>
      </c>
      <c r="BL221" s="18" t="s">
        <v>126</v>
      </c>
      <c r="BM221" s="216" t="s">
        <v>299</v>
      </c>
    </row>
    <row r="222" s="2" customFormat="1">
      <c r="A222" s="39"/>
      <c r="B222" s="40"/>
      <c r="C222" s="41"/>
      <c r="D222" s="218" t="s">
        <v>128</v>
      </c>
      <c r="E222" s="41"/>
      <c r="F222" s="219" t="s">
        <v>298</v>
      </c>
      <c r="G222" s="41"/>
      <c r="H222" s="41"/>
      <c r="I222" s="220"/>
      <c r="J222" s="41"/>
      <c r="K222" s="41"/>
      <c r="L222" s="45"/>
      <c r="M222" s="221"/>
      <c r="N222" s="222"/>
      <c r="O222" s="85"/>
      <c r="P222" s="85"/>
      <c r="Q222" s="85"/>
      <c r="R222" s="85"/>
      <c r="S222" s="85"/>
      <c r="T222" s="86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T222" s="18" t="s">
        <v>128</v>
      </c>
      <c r="AU222" s="18" t="s">
        <v>79</v>
      </c>
    </row>
    <row r="223" s="14" customFormat="1">
      <c r="A223" s="14"/>
      <c r="B223" s="235"/>
      <c r="C223" s="236"/>
      <c r="D223" s="218" t="s">
        <v>132</v>
      </c>
      <c r="E223" s="236"/>
      <c r="F223" s="238" t="s">
        <v>300</v>
      </c>
      <c r="G223" s="236"/>
      <c r="H223" s="239">
        <v>11.299</v>
      </c>
      <c r="I223" s="240"/>
      <c r="J223" s="236"/>
      <c r="K223" s="236"/>
      <c r="L223" s="241"/>
      <c r="M223" s="242"/>
      <c r="N223" s="243"/>
      <c r="O223" s="243"/>
      <c r="P223" s="243"/>
      <c r="Q223" s="243"/>
      <c r="R223" s="243"/>
      <c r="S223" s="243"/>
      <c r="T223" s="24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45" t="s">
        <v>132</v>
      </c>
      <c r="AU223" s="245" t="s">
        <v>79</v>
      </c>
      <c r="AV223" s="14" t="s">
        <v>79</v>
      </c>
      <c r="AW223" s="14" t="s">
        <v>4</v>
      </c>
      <c r="AX223" s="14" t="s">
        <v>77</v>
      </c>
      <c r="AY223" s="245" t="s">
        <v>119</v>
      </c>
    </row>
    <row r="224" s="2" customFormat="1">
      <c r="A224" s="39"/>
      <c r="B224" s="40"/>
      <c r="C224" s="246" t="s">
        <v>7</v>
      </c>
      <c r="D224" s="246" t="s">
        <v>296</v>
      </c>
      <c r="E224" s="247" t="s">
        <v>301</v>
      </c>
      <c r="F224" s="248" t="s">
        <v>302</v>
      </c>
      <c r="G224" s="249" t="s">
        <v>303</v>
      </c>
      <c r="H224" s="250">
        <v>2.6400000000000001</v>
      </c>
      <c r="I224" s="251"/>
      <c r="J224" s="252">
        <f>ROUND(I224*H224,2)</f>
        <v>0</v>
      </c>
      <c r="K224" s="248" t="s">
        <v>125</v>
      </c>
      <c r="L224" s="253"/>
      <c r="M224" s="254" t="s">
        <v>19</v>
      </c>
      <c r="N224" s="255" t="s">
        <v>40</v>
      </c>
      <c r="O224" s="85"/>
      <c r="P224" s="214">
        <f>O224*H224</f>
        <v>0</v>
      </c>
      <c r="Q224" s="214">
        <v>0.010999999999999999</v>
      </c>
      <c r="R224" s="214">
        <f>Q224*H224</f>
        <v>0.02904</v>
      </c>
      <c r="S224" s="214">
        <v>0</v>
      </c>
      <c r="T224" s="215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16" t="s">
        <v>184</v>
      </c>
      <c r="AT224" s="216" t="s">
        <v>296</v>
      </c>
      <c r="AU224" s="216" t="s">
        <v>79</v>
      </c>
      <c r="AY224" s="18" t="s">
        <v>119</v>
      </c>
      <c r="BE224" s="217">
        <f>IF(N224="základní",J224,0)</f>
        <v>0</v>
      </c>
      <c r="BF224" s="217">
        <f>IF(N224="snížená",J224,0)</f>
        <v>0</v>
      </c>
      <c r="BG224" s="217">
        <f>IF(N224="zákl. přenesená",J224,0)</f>
        <v>0</v>
      </c>
      <c r="BH224" s="217">
        <f>IF(N224="sníž. přenesená",J224,0)</f>
        <v>0</v>
      </c>
      <c r="BI224" s="217">
        <f>IF(N224="nulová",J224,0)</f>
        <v>0</v>
      </c>
      <c r="BJ224" s="18" t="s">
        <v>77</v>
      </c>
      <c r="BK224" s="217">
        <f>ROUND(I224*H224,2)</f>
        <v>0</v>
      </c>
      <c r="BL224" s="18" t="s">
        <v>126</v>
      </c>
      <c r="BM224" s="216" t="s">
        <v>304</v>
      </c>
    </row>
    <row r="225" s="2" customFormat="1">
      <c r="A225" s="39"/>
      <c r="B225" s="40"/>
      <c r="C225" s="41"/>
      <c r="D225" s="218" t="s">
        <v>128</v>
      </c>
      <c r="E225" s="41"/>
      <c r="F225" s="219" t="s">
        <v>302</v>
      </c>
      <c r="G225" s="41"/>
      <c r="H225" s="41"/>
      <c r="I225" s="220"/>
      <c r="J225" s="41"/>
      <c r="K225" s="41"/>
      <c r="L225" s="45"/>
      <c r="M225" s="221"/>
      <c r="N225" s="222"/>
      <c r="O225" s="85"/>
      <c r="P225" s="85"/>
      <c r="Q225" s="85"/>
      <c r="R225" s="85"/>
      <c r="S225" s="85"/>
      <c r="T225" s="86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T225" s="18" t="s">
        <v>128</v>
      </c>
      <c r="AU225" s="18" t="s">
        <v>79</v>
      </c>
    </row>
    <row r="226" s="14" customFormat="1">
      <c r="A226" s="14"/>
      <c r="B226" s="235"/>
      <c r="C226" s="236"/>
      <c r="D226" s="218" t="s">
        <v>132</v>
      </c>
      <c r="E226" s="237" t="s">
        <v>19</v>
      </c>
      <c r="F226" s="238" t="s">
        <v>305</v>
      </c>
      <c r="G226" s="236"/>
      <c r="H226" s="239">
        <v>2.6400000000000001</v>
      </c>
      <c r="I226" s="240"/>
      <c r="J226" s="236"/>
      <c r="K226" s="236"/>
      <c r="L226" s="241"/>
      <c r="M226" s="242"/>
      <c r="N226" s="243"/>
      <c r="O226" s="243"/>
      <c r="P226" s="243"/>
      <c r="Q226" s="243"/>
      <c r="R226" s="243"/>
      <c r="S226" s="243"/>
      <c r="T226" s="24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45" t="s">
        <v>132</v>
      </c>
      <c r="AU226" s="245" t="s">
        <v>79</v>
      </c>
      <c r="AV226" s="14" t="s">
        <v>79</v>
      </c>
      <c r="AW226" s="14" t="s">
        <v>31</v>
      </c>
      <c r="AX226" s="14" t="s">
        <v>69</v>
      </c>
      <c r="AY226" s="245" t="s">
        <v>119</v>
      </c>
    </row>
    <row r="227" s="2" customFormat="1">
      <c r="A227" s="39"/>
      <c r="B227" s="40"/>
      <c r="C227" s="246" t="s">
        <v>306</v>
      </c>
      <c r="D227" s="246" t="s">
        <v>296</v>
      </c>
      <c r="E227" s="247" t="s">
        <v>307</v>
      </c>
      <c r="F227" s="248" t="s">
        <v>308</v>
      </c>
      <c r="G227" s="249" t="s">
        <v>303</v>
      </c>
      <c r="H227" s="250">
        <v>1.5600000000000001</v>
      </c>
      <c r="I227" s="251"/>
      <c r="J227" s="252">
        <f>ROUND(I227*H227,2)</f>
        <v>0</v>
      </c>
      <c r="K227" s="248" t="s">
        <v>125</v>
      </c>
      <c r="L227" s="253"/>
      <c r="M227" s="254" t="s">
        <v>19</v>
      </c>
      <c r="N227" s="255" t="s">
        <v>40</v>
      </c>
      <c r="O227" s="85"/>
      <c r="P227" s="214">
        <f>O227*H227</f>
        <v>0</v>
      </c>
      <c r="Q227" s="214">
        <v>0.023800000000000002</v>
      </c>
      <c r="R227" s="214">
        <f>Q227*H227</f>
        <v>0.037128000000000001</v>
      </c>
      <c r="S227" s="214">
        <v>0</v>
      </c>
      <c r="T227" s="215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16" t="s">
        <v>184</v>
      </c>
      <c r="AT227" s="216" t="s">
        <v>296</v>
      </c>
      <c r="AU227" s="216" t="s">
        <v>79</v>
      </c>
      <c r="AY227" s="18" t="s">
        <v>119</v>
      </c>
      <c r="BE227" s="217">
        <f>IF(N227="základní",J227,0)</f>
        <v>0</v>
      </c>
      <c r="BF227" s="217">
        <f>IF(N227="snížená",J227,0)</f>
        <v>0</v>
      </c>
      <c r="BG227" s="217">
        <f>IF(N227="zákl. přenesená",J227,0)</f>
        <v>0</v>
      </c>
      <c r="BH227" s="217">
        <f>IF(N227="sníž. přenesená",J227,0)</f>
        <v>0</v>
      </c>
      <c r="BI227" s="217">
        <f>IF(N227="nulová",J227,0)</f>
        <v>0</v>
      </c>
      <c r="BJ227" s="18" t="s">
        <v>77</v>
      </c>
      <c r="BK227" s="217">
        <f>ROUND(I227*H227,2)</f>
        <v>0</v>
      </c>
      <c r="BL227" s="18" t="s">
        <v>126</v>
      </c>
      <c r="BM227" s="216" t="s">
        <v>309</v>
      </c>
    </row>
    <row r="228" s="2" customFormat="1">
      <c r="A228" s="39"/>
      <c r="B228" s="40"/>
      <c r="C228" s="41"/>
      <c r="D228" s="218" t="s">
        <v>128</v>
      </c>
      <c r="E228" s="41"/>
      <c r="F228" s="219" t="s">
        <v>308</v>
      </c>
      <c r="G228" s="41"/>
      <c r="H228" s="41"/>
      <c r="I228" s="220"/>
      <c r="J228" s="41"/>
      <c r="K228" s="41"/>
      <c r="L228" s="45"/>
      <c r="M228" s="221"/>
      <c r="N228" s="222"/>
      <c r="O228" s="85"/>
      <c r="P228" s="85"/>
      <c r="Q228" s="85"/>
      <c r="R228" s="85"/>
      <c r="S228" s="85"/>
      <c r="T228" s="86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T228" s="18" t="s">
        <v>128</v>
      </c>
      <c r="AU228" s="18" t="s">
        <v>79</v>
      </c>
    </row>
    <row r="229" s="14" customFormat="1">
      <c r="A229" s="14"/>
      <c r="B229" s="235"/>
      <c r="C229" s="236"/>
      <c r="D229" s="218" t="s">
        <v>132</v>
      </c>
      <c r="E229" s="237" t="s">
        <v>19</v>
      </c>
      <c r="F229" s="238" t="s">
        <v>310</v>
      </c>
      <c r="G229" s="236"/>
      <c r="H229" s="239">
        <v>1.5600000000000001</v>
      </c>
      <c r="I229" s="240"/>
      <c r="J229" s="236"/>
      <c r="K229" s="236"/>
      <c r="L229" s="241"/>
      <c r="M229" s="242"/>
      <c r="N229" s="243"/>
      <c r="O229" s="243"/>
      <c r="P229" s="243"/>
      <c r="Q229" s="243"/>
      <c r="R229" s="243"/>
      <c r="S229" s="243"/>
      <c r="T229" s="24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45" t="s">
        <v>132</v>
      </c>
      <c r="AU229" s="245" t="s">
        <v>79</v>
      </c>
      <c r="AV229" s="14" t="s">
        <v>79</v>
      </c>
      <c r="AW229" s="14" t="s">
        <v>31</v>
      </c>
      <c r="AX229" s="14" t="s">
        <v>69</v>
      </c>
      <c r="AY229" s="245" t="s">
        <v>119</v>
      </c>
    </row>
    <row r="230" s="2" customFormat="1" ht="24.15" customHeight="1">
      <c r="A230" s="39"/>
      <c r="B230" s="40"/>
      <c r="C230" s="246" t="s">
        <v>311</v>
      </c>
      <c r="D230" s="246" t="s">
        <v>296</v>
      </c>
      <c r="E230" s="247" t="s">
        <v>312</v>
      </c>
      <c r="F230" s="248" t="s">
        <v>313</v>
      </c>
      <c r="G230" s="249" t="s">
        <v>303</v>
      </c>
      <c r="H230" s="250">
        <v>4.6399999999999997</v>
      </c>
      <c r="I230" s="251"/>
      <c r="J230" s="252">
        <f>ROUND(I230*H230,2)</f>
        <v>0</v>
      </c>
      <c r="K230" s="248" t="s">
        <v>125</v>
      </c>
      <c r="L230" s="253"/>
      <c r="M230" s="254" t="s">
        <v>19</v>
      </c>
      <c r="N230" s="255" t="s">
        <v>40</v>
      </c>
      <c r="O230" s="85"/>
      <c r="P230" s="214">
        <f>O230*H230</f>
        <v>0</v>
      </c>
      <c r="Q230" s="214">
        <v>0.0033300000000000001</v>
      </c>
      <c r="R230" s="214">
        <f>Q230*H230</f>
        <v>0.0154512</v>
      </c>
      <c r="S230" s="214">
        <v>0</v>
      </c>
      <c r="T230" s="215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16" t="s">
        <v>184</v>
      </c>
      <c r="AT230" s="216" t="s">
        <v>296</v>
      </c>
      <c r="AU230" s="216" t="s">
        <v>79</v>
      </c>
      <c r="AY230" s="18" t="s">
        <v>119</v>
      </c>
      <c r="BE230" s="217">
        <f>IF(N230="základní",J230,0)</f>
        <v>0</v>
      </c>
      <c r="BF230" s="217">
        <f>IF(N230="snížená",J230,0)</f>
        <v>0</v>
      </c>
      <c r="BG230" s="217">
        <f>IF(N230="zákl. přenesená",J230,0)</f>
        <v>0</v>
      </c>
      <c r="BH230" s="217">
        <f>IF(N230="sníž. přenesená",J230,0)</f>
        <v>0</v>
      </c>
      <c r="BI230" s="217">
        <f>IF(N230="nulová",J230,0)</f>
        <v>0</v>
      </c>
      <c r="BJ230" s="18" t="s">
        <v>77</v>
      </c>
      <c r="BK230" s="217">
        <f>ROUND(I230*H230,2)</f>
        <v>0</v>
      </c>
      <c r="BL230" s="18" t="s">
        <v>126</v>
      </c>
      <c r="BM230" s="216" t="s">
        <v>314</v>
      </c>
    </row>
    <row r="231" s="2" customFormat="1">
      <c r="A231" s="39"/>
      <c r="B231" s="40"/>
      <c r="C231" s="41"/>
      <c r="D231" s="218" t="s">
        <v>128</v>
      </c>
      <c r="E231" s="41"/>
      <c r="F231" s="219" t="s">
        <v>313</v>
      </c>
      <c r="G231" s="41"/>
      <c r="H231" s="41"/>
      <c r="I231" s="220"/>
      <c r="J231" s="41"/>
      <c r="K231" s="41"/>
      <c r="L231" s="45"/>
      <c r="M231" s="221"/>
      <c r="N231" s="222"/>
      <c r="O231" s="85"/>
      <c r="P231" s="85"/>
      <c r="Q231" s="85"/>
      <c r="R231" s="85"/>
      <c r="S231" s="85"/>
      <c r="T231" s="86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T231" s="18" t="s">
        <v>128</v>
      </c>
      <c r="AU231" s="18" t="s">
        <v>79</v>
      </c>
    </row>
    <row r="232" s="14" customFormat="1">
      <c r="A232" s="14"/>
      <c r="B232" s="235"/>
      <c r="C232" s="236"/>
      <c r="D232" s="218" t="s">
        <v>132</v>
      </c>
      <c r="E232" s="237" t="s">
        <v>19</v>
      </c>
      <c r="F232" s="238" t="s">
        <v>315</v>
      </c>
      <c r="G232" s="236"/>
      <c r="H232" s="239">
        <v>0.64000000000000001</v>
      </c>
      <c r="I232" s="240"/>
      <c r="J232" s="236"/>
      <c r="K232" s="236"/>
      <c r="L232" s="241"/>
      <c r="M232" s="242"/>
      <c r="N232" s="243"/>
      <c r="O232" s="243"/>
      <c r="P232" s="243"/>
      <c r="Q232" s="243"/>
      <c r="R232" s="243"/>
      <c r="S232" s="243"/>
      <c r="T232" s="24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45" t="s">
        <v>132</v>
      </c>
      <c r="AU232" s="245" t="s">
        <v>79</v>
      </c>
      <c r="AV232" s="14" t="s">
        <v>79</v>
      </c>
      <c r="AW232" s="14" t="s">
        <v>31</v>
      </c>
      <c r="AX232" s="14" t="s">
        <v>69</v>
      </c>
      <c r="AY232" s="245" t="s">
        <v>119</v>
      </c>
    </row>
    <row r="233" s="14" customFormat="1">
      <c r="A233" s="14"/>
      <c r="B233" s="235"/>
      <c r="C233" s="236"/>
      <c r="D233" s="218" t="s">
        <v>132</v>
      </c>
      <c r="E233" s="237" t="s">
        <v>19</v>
      </c>
      <c r="F233" s="238" t="s">
        <v>316</v>
      </c>
      <c r="G233" s="236"/>
      <c r="H233" s="239">
        <v>4</v>
      </c>
      <c r="I233" s="240"/>
      <c r="J233" s="236"/>
      <c r="K233" s="236"/>
      <c r="L233" s="241"/>
      <c r="M233" s="242"/>
      <c r="N233" s="243"/>
      <c r="O233" s="243"/>
      <c r="P233" s="243"/>
      <c r="Q233" s="243"/>
      <c r="R233" s="243"/>
      <c r="S233" s="243"/>
      <c r="T233" s="24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45" t="s">
        <v>132</v>
      </c>
      <c r="AU233" s="245" t="s">
        <v>79</v>
      </c>
      <c r="AV233" s="14" t="s">
        <v>79</v>
      </c>
      <c r="AW233" s="14" t="s">
        <v>31</v>
      </c>
      <c r="AX233" s="14" t="s">
        <v>69</v>
      </c>
      <c r="AY233" s="245" t="s">
        <v>119</v>
      </c>
    </row>
    <row r="234" s="2" customFormat="1" ht="24.15" customHeight="1">
      <c r="A234" s="39"/>
      <c r="B234" s="40"/>
      <c r="C234" s="246" t="s">
        <v>317</v>
      </c>
      <c r="D234" s="246" t="s">
        <v>296</v>
      </c>
      <c r="E234" s="247" t="s">
        <v>318</v>
      </c>
      <c r="F234" s="248" t="s">
        <v>319</v>
      </c>
      <c r="G234" s="249" t="s">
        <v>303</v>
      </c>
      <c r="H234" s="250">
        <v>1.5600000000000001</v>
      </c>
      <c r="I234" s="251"/>
      <c r="J234" s="252">
        <f>ROUND(I234*H234,2)</f>
        <v>0</v>
      </c>
      <c r="K234" s="248" t="s">
        <v>125</v>
      </c>
      <c r="L234" s="253"/>
      <c r="M234" s="254" t="s">
        <v>19</v>
      </c>
      <c r="N234" s="255" t="s">
        <v>40</v>
      </c>
      <c r="O234" s="85"/>
      <c r="P234" s="214">
        <f>O234*H234</f>
        <v>0</v>
      </c>
      <c r="Q234" s="214">
        <v>0.0064400000000000004</v>
      </c>
      <c r="R234" s="214">
        <f>Q234*H234</f>
        <v>0.010046400000000001</v>
      </c>
      <c r="S234" s="214">
        <v>0</v>
      </c>
      <c r="T234" s="215">
        <f>S234*H234</f>
        <v>0</v>
      </c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R234" s="216" t="s">
        <v>184</v>
      </c>
      <c r="AT234" s="216" t="s">
        <v>296</v>
      </c>
      <c r="AU234" s="216" t="s">
        <v>79</v>
      </c>
      <c r="AY234" s="18" t="s">
        <v>119</v>
      </c>
      <c r="BE234" s="217">
        <f>IF(N234="základní",J234,0)</f>
        <v>0</v>
      </c>
      <c r="BF234" s="217">
        <f>IF(N234="snížená",J234,0)</f>
        <v>0</v>
      </c>
      <c r="BG234" s="217">
        <f>IF(N234="zákl. přenesená",J234,0)</f>
        <v>0</v>
      </c>
      <c r="BH234" s="217">
        <f>IF(N234="sníž. přenesená",J234,0)</f>
        <v>0</v>
      </c>
      <c r="BI234" s="217">
        <f>IF(N234="nulová",J234,0)</f>
        <v>0</v>
      </c>
      <c r="BJ234" s="18" t="s">
        <v>77</v>
      </c>
      <c r="BK234" s="217">
        <f>ROUND(I234*H234,2)</f>
        <v>0</v>
      </c>
      <c r="BL234" s="18" t="s">
        <v>126</v>
      </c>
      <c r="BM234" s="216" t="s">
        <v>320</v>
      </c>
    </row>
    <row r="235" s="2" customFormat="1">
      <c r="A235" s="39"/>
      <c r="B235" s="40"/>
      <c r="C235" s="41"/>
      <c r="D235" s="218" t="s">
        <v>128</v>
      </c>
      <c r="E235" s="41"/>
      <c r="F235" s="219" t="s">
        <v>319</v>
      </c>
      <c r="G235" s="41"/>
      <c r="H235" s="41"/>
      <c r="I235" s="220"/>
      <c r="J235" s="41"/>
      <c r="K235" s="41"/>
      <c r="L235" s="45"/>
      <c r="M235" s="221"/>
      <c r="N235" s="222"/>
      <c r="O235" s="85"/>
      <c r="P235" s="85"/>
      <c r="Q235" s="85"/>
      <c r="R235" s="85"/>
      <c r="S235" s="85"/>
      <c r="T235" s="86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T235" s="18" t="s">
        <v>128</v>
      </c>
      <c r="AU235" s="18" t="s">
        <v>79</v>
      </c>
    </row>
    <row r="236" s="14" customFormat="1">
      <c r="A236" s="14"/>
      <c r="B236" s="235"/>
      <c r="C236" s="236"/>
      <c r="D236" s="218" t="s">
        <v>132</v>
      </c>
      <c r="E236" s="237" t="s">
        <v>19</v>
      </c>
      <c r="F236" s="238" t="s">
        <v>321</v>
      </c>
      <c r="G236" s="236"/>
      <c r="H236" s="239">
        <v>1.5600000000000001</v>
      </c>
      <c r="I236" s="240"/>
      <c r="J236" s="236"/>
      <c r="K236" s="236"/>
      <c r="L236" s="241"/>
      <c r="M236" s="242"/>
      <c r="N236" s="243"/>
      <c r="O236" s="243"/>
      <c r="P236" s="243"/>
      <c r="Q236" s="243"/>
      <c r="R236" s="243"/>
      <c r="S236" s="243"/>
      <c r="T236" s="24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45" t="s">
        <v>132</v>
      </c>
      <c r="AU236" s="245" t="s">
        <v>79</v>
      </c>
      <c r="AV236" s="14" t="s">
        <v>79</v>
      </c>
      <c r="AW236" s="14" t="s">
        <v>31</v>
      </c>
      <c r="AX236" s="14" t="s">
        <v>69</v>
      </c>
      <c r="AY236" s="245" t="s">
        <v>119</v>
      </c>
    </row>
    <row r="237" s="2" customFormat="1" ht="24.15" customHeight="1">
      <c r="A237" s="39"/>
      <c r="B237" s="40"/>
      <c r="C237" s="246" t="s">
        <v>322</v>
      </c>
      <c r="D237" s="246" t="s">
        <v>296</v>
      </c>
      <c r="E237" s="247" t="s">
        <v>323</v>
      </c>
      <c r="F237" s="248" t="s">
        <v>324</v>
      </c>
      <c r="G237" s="249" t="s">
        <v>303</v>
      </c>
      <c r="H237" s="250">
        <v>5.2800000000000002</v>
      </c>
      <c r="I237" s="251"/>
      <c r="J237" s="252">
        <f>ROUND(I237*H237,2)</f>
        <v>0</v>
      </c>
      <c r="K237" s="248" t="s">
        <v>125</v>
      </c>
      <c r="L237" s="253"/>
      <c r="M237" s="254" t="s">
        <v>19</v>
      </c>
      <c r="N237" s="255" t="s">
        <v>40</v>
      </c>
      <c r="O237" s="85"/>
      <c r="P237" s="214">
        <f>O237*H237</f>
        <v>0</v>
      </c>
      <c r="Q237" s="214">
        <v>0.0011299999999999999</v>
      </c>
      <c r="R237" s="214">
        <f>Q237*H237</f>
        <v>0.0059664000000000002</v>
      </c>
      <c r="S237" s="214">
        <v>0</v>
      </c>
      <c r="T237" s="215">
        <f>S237*H237</f>
        <v>0</v>
      </c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R237" s="216" t="s">
        <v>184</v>
      </c>
      <c r="AT237" s="216" t="s">
        <v>296</v>
      </c>
      <c r="AU237" s="216" t="s">
        <v>79</v>
      </c>
      <c r="AY237" s="18" t="s">
        <v>119</v>
      </c>
      <c r="BE237" s="217">
        <f>IF(N237="základní",J237,0)</f>
        <v>0</v>
      </c>
      <c r="BF237" s="217">
        <f>IF(N237="snížená",J237,0)</f>
        <v>0</v>
      </c>
      <c r="BG237" s="217">
        <f>IF(N237="zákl. přenesená",J237,0)</f>
        <v>0</v>
      </c>
      <c r="BH237" s="217">
        <f>IF(N237="sníž. přenesená",J237,0)</f>
        <v>0</v>
      </c>
      <c r="BI237" s="217">
        <f>IF(N237="nulová",J237,0)</f>
        <v>0</v>
      </c>
      <c r="BJ237" s="18" t="s">
        <v>77</v>
      </c>
      <c r="BK237" s="217">
        <f>ROUND(I237*H237,2)</f>
        <v>0</v>
      </c>
      <c r="BL237" s="18" t="s">
        <v>126</v>
      </c>
      <c r="BM237" s="216" t="s">
        <v>325</v>
      </c>
    </row>
    <row r="238" s="2" customFormat="1">
      <c r="A238" s="39"/>
      <c r="B238" s="40"/>
      <c r="C238" s="41"/>
      <c r="D238" s="218" t="s">
        <v>128</v>
      </c>
      <c r="E238" s="41"/>
      <c r="F238" s="219" t="s">
        <v>324</v>
      </c>
      <c r="G238" s="41"/>
      <c r="H238" s="41"/>
      <c r="I238" s="220"/>
      <c r="J238" s="41"/>
      <c r="K238" s="41"/>
      <c r="L238" s="45"/>
      <c r="M238" s="221"/>
      <c r="N238" s="222"/>
      <c r="O238" s="85"/>
      <c r="P238" s="85"/>
      <c r="Q238" s="85"/>
      <c r="R238" s="85"/>
      <c r="S238" s="85"/>
      <c r="T238" s="86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T238" s="18" t="s">
        <v>128</v>
      </c>
      <c r="AU238" s="18" t="s">
        <v>79</v>
      </c>
    </row>
    <row r="239" s="14" customFormat="1">
      <c r="A239" s="14"/>
      <c r="B239" s="235"/>
      <c r="C239" s="236"/>
      <c r="D239" s="218" t="s">
        <v>132</v>
      </c>
      <c r="E239" s="237" t="s">
        <v>19</v>
      </c>
      <c r="F239" s="238" t="s">
        <v>326</v>
      </c>
      <c r="G239" s="236"/>
      <c r="H239" s="239">
        <v>5.2800000000000002</v>
      </c>
      <c r="I239" s="240"/>
      <c r="J239" s="236"/>
      <c r="K239" s="236"/>
      <c r="L239" s="241"/>
      <c r="M239" s="242"/>
      <c r="N239" s="243"/>
      <c r="O239" s="243"/>
      <c r="P239" s="243"/>
      <c r="Q239" s="243"/>
      <c r="R239" s="243"/>
      <c r="S239" s="243"/>
      <c r="T239" s="24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45" t="s">
        <v>132</v>
      </c>
      <c r="AU239" s="245" t="s">
        <v>79</v>
      </c>
      <c r="AV239" s="14" t="s">
        <v>79</v>
      </c>
      <c r="AW239" s="14" t="s">
        <v>31</v>
      </c>
      <c r="AX239" s="14" t="s">
        <v>69</v>
      </c>
      <c r="AY239" s="245" t="s">
        <v>119</v>
      </c>
    </row>
    <row r="240" s="2" customFormat="1" ht="24.15" customHeight="1">
      <c r="A240" s="39"/>
      <c r="B240" s="40"/>
      <c r="C240" s="246" t="s">
        <v>327</v>
      </c>
      <c r="D240" s="246" t="s">
        <v>296</v>
      </c>
      <c r="E240" s="247" t="s">
        <v>328</v>
      </c>
      <c r="F240" s="248" t="s">
        <v>329</v>
      </c>
      <c r="G240" s="249" t="s">
        <v>303</v>
      </c>
      <c r="H240" s="250">
        <v>3.1200000000000001</v>
      </c>
      <c r="I240" s="251"/>
      <c r="J240" s="252">
        <f>ROUND(I240*H240,2)</f>
        <v>0</v>
      </c>
      <c r="K240" s="248" t="s">
        <v>125</v>
      </c>
      <c r="L240" s="253"/>
      <c r="M240" s="254" t="s">
        <v>19</v>
      </c>
      <c r="N240" s="255" t="s">
        <v>40</v>
      </c>
      <c r="O240" s="85"/>
      <c r="P240" s="214">
        <f>O240*H240</f>
        <v>0</v>
      </c>
      <c r="Q240" s="214">
        <v>0.00172</v>
      </c>
      <c r="R240" s="214">
        <f>Q240*H240</f>
        <v>0.0053664000000000003</v>
      </c>
      <c r="S240" s="214">
        <v>0</v>
      </c>
      <c r="T240" s="215">
        <f>S240*H240</f>
        <v>0</v>
      </c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R240" s="216" t="s">
        <v>184</v>
      </c>
      <c r="AT240" s="216" t="s">
        <v>296</v>
      </c>
      <c r="AU240" s="216" t="s">
        <v>79</v>
      </c>
      <c r="AY240" s="18" t="s">
        <v>119</v>
      </c>
      <c r="BE240" s="217">
        <f>IF(N240="základní",J240,0)</f>
        <v>0</v>
      </c>
      <c r="BF240" s="217">
        <f>IF(N240="snížená",J240,0)</f>
        <v>0</v>
      </c>
      <c r="BG240" s="217">
        <f>IF(N240="zákl. přenesená",J240,0)</f>
        <v>0</v>
      </c>
      <c r="BH240" s="217">
        <f>IF(N240="sníž. přenesená",J240,0)</f>
        <v>0</v>
      </c>
      <c r="BI240" s="217">
        <f>IF(N240="nulová",J240,0)</f>
        <v>0</v>
      </c>
      <c r="BJ240" s="18" t="s">
        <v>77</v>
      </c>
      <c r="BK240" s="217">
        <f>ROUND(I240*H240,2)</f>
        <v>0</v>
      </c>
      <c r="BL240" s="18" t="s">
        <v>126</v>
      </c>
      <c r="BM240" s="216" t="s">
        <v>330</v>
      </c>
    </row>
    <row r="241" s="2" customFormat="1">
      <c r="A241" s="39"/>
      <c r="B241" s="40"/>
      <c r="C241" s="41"/>
      <c r="D241" s="218" t="s">
        <v>128</v>
      </c>
      <c r="E241" s="41"/>
      <c r="F241" s="219" t="s">
        <v>329</v>
      </c>
      <c r="G241" s="41"/>
      <c r="H241" s="41"/>
      <c r="I241" s="220"/>
      <c r="J241" s="41"/>
      <c r="K241" s="41"/>
      <c r="L241" s="45"/>
      <c r="M241" s="221"/>
      <c r="N241" s="222"/>
      <c r="O241" s="85"/>
      <c r="P241" s="85"/>
      <c r="Q241" s="85"/>
      <c r="R241" s="85"/>
      <c r="S241" s="85"/>
      <c r="T241" s="86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T241" s="18" t="s">
        <v>128</v>
      </c>
      <c r="AU241" s="18" t="s">
        <v>79</v>
      </c>
    </row>
    <row r="242" s="14" customFormat="1">
      <c r="A242" s="14"/>
      <c r="B242" s="235"/>
      <c r="C242" s="236"/>
      <c r="D242" s="218" t="s">
        <v>132</v>
      </c>
      <c r="E242" s="237" t="s">
        <v>19</v>
      </c>
      <c r="F242" s="238" t="s">
        <v>331</v>
      </c>
      <c r="G242" s="236"/>
      <c r="H242" s="239">
        <v>3.1200000000000001</v>
      </c>
      <c r="I242" s="240"/>
      <c r="J242" s="236"/>
      <c r="K242" s="236"/>
      <c r="L242" s="241"/>
      <c r="M242" s="242"/>
      <c r="N242" s="243"/>
      <c r="O242" s="243"/>
      <c r="P242" s="243"/>
      <c r="Q242" s="243"/>
      <c r="R242" s="243"/>
      <c r="S242" s="243"/>
      <c r="T242" s="24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45" t="s">
        <v>132</v>
      </c>
      <c r="AU242" s="245" t="s">
        <v>79</v>
      </c>
      <c r="AV242" s="14" t="s">
        <v>79</v>
      </c>
      <c r="AW242" s="14" t="s">
        <v>31</v>
      </c>
      <c r="AX242" s="14" t="s">
        <v>69</v>
      </c>
      <c r="AY242" s="245" t="s">
        <v>119</v>
      </c>
    </row>
    <row r="243" s="2" customFormat="1" ht="16.5" customHeight="1">
      <c r="A243" s="39"/>
      <c r="B243" s="40"/>
      <c r="C243" s="246" t="s">
        <v>332</v>
      </c>
      <c r="D243" s="246" t="s">
        <v>296</v>
      </c>
      <c r="E243" s="247" t="s">
        <v>333</v>
      </c>
      <c r="F243" s="248" t="s">
        <v>334</v>
      </c>
      <c r="G243" s="249" t="s">
        <v>335</v>
      </c>
      <c r="H243" s="250">
        <v>6</v>
      </c>
      <c r="I243" s="251"/>
      <c r="J243" s="252">
        <f>ROUND(I243*H243,2)</f>
        <v>0</v>
      </c>
      <c r="K243" s="248" t="s">
        <v>19</v>
      </c>
      <c r="L243" s="253"/>
      <c r="M243" s="254" t="s">
        <v>19</v>
      </c>
      <c r="N243" s="255" t="s">
        <v>40</v>
      </c>
      <c r="O243" s="85"/>
      <c r="P243" s="214">
        <f>O243*H243</f>
        <v>0</v>
      </c>
      <c r="Q243" s="214">
        <v>0.00095</v>
      </c>
      <c r="R243" s="214">
        <f>Q243*H243</f>
        <v>0.0057000000000000002</v>
      </c>
      <c r="S243" s="214">
        <v>0</v>
      </c>
      <c r="T243" s="215">
        <f>S243*H243</f>
        <v>0</v>
      </c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R243" s="216" t="s">
        <v>184</v>
      </c>
      <c r="AT243" s="216" t="s">
        <v>296</v>
      </c>
      <c r="AU243" s="216" t="s">
        <v>79</v>
      </c>
      <c r="AY243" s="18" t="s">
        <v>119</v>
      </c>
      <c r="BE243" s="217">
        <f>IF(N243="základní",J243,0)</f>
        <v>0</v>
      </c>
      <c r="BF243" s="217">
        <f>IF(N243="snížená",J243,0)</f>
        <v>0</v>
      </c>
      <c r="BG243" s="217">
        <f>IF(N243="zákl. přenesená",J243,0)</f>
        <v>0</v>
      </c>
      <c r="BH243" s="217">
        <f>IF(N243="sníž. přenesená",J243,0)</f>
        <v>0</v>
      </c>
      <c r="BI243" s="217">
        <f>IF(N243="nulová",J243,0)</f>
        <v>0</v>
      </c>
      <c r="BJ243" s="18" t="s">
        <v>77</v>
      </c>
      <c r="BK243" s="217">
        <f>ROUND(I243*H243,2)</f>
        <v>0</v>
      </c>
      <c r="BL243" s="18" t="s">
        <v>126</v>
      </c>
      <c r="BM243" s="216" t="s">
        <v>336</v>
      </c>
    </row>
    <row r="244" s="2" customFormat="1">
      <c r="A244" s="39"/>
      <c r="B244" s="40"/>
      <c r="C244" s="41"/>
      <c r="D244" s="218" t="s">
        <v>128</v>
      </c>
      <c r="E244" s="41"/>
      <c r="F244" s="219" t="s">
        <v>334</v>
      </c>
      <c r="G244" s="41"/>
      <c r="H244" s="41"/>
      <c r="I244" s="220"/>
      <c r="J244" s="41"/>
      <c r="K244" s="41"/>
      <c r="L244" s="45"/>
      <c r="M244" s="221"/>
      <c r="N244" s="222"/>
      <c r="O244" s="85"/>
      <c r="P244" s="85"/>
      <c r="Q244" s="85"/>
      <c r="R244" s="85"/>
      <c r="S244" s="85"/>
      <c r="T244" s="86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T244" s="18" t="s">
        <v>128</v>
      </c>
      <c r="AU244" s="18" t="s">
        <v>79</v>
      </c>
    </row>
    <row r="245" s="14" customFormat="1">
      <c r="A245" s="14"/>
      <c r="B245" s="235"/>
      <c r="C245" s="236"/>
      <c r="D245" s="218" t="s">
        <v>132</v>
      </c>
      <c r="E245" s="237" t="s">
        <v>19</v>
      </c>
      <c r="F245" s="238" t="s">
        <v>337</v>
      </c>
      <c r="G245" s="236"/>
      <c r="H245" s="239">
        <v>6</v>
      </c>
      <c r="I245" s="240"/>
      <c r="J245" s="236"/>
      <c r="K245" s="236"/>
      <c r="L245" s="241"/>
      <c r="M245" s="242"/>
      <c r="N245" s="243"/>
      <c r="O245" s="243"/>
      <c r="P245" s="243"/>
      <c r="Q245" s="243"/>
      <c r="R245" s="243"/>
      <c r="S245" s="243"/>
      <c r="T245" s="24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45" t="s">
        <v>132</v>
      </c>
      <c r="AU245" s="245" t="s">
        <v>79</v>
      </c>
      <c r="AV245" s="14" t="s">
        <v>79</v>
      </c>
      <c r="AW245" s="14" t="s">
        <v>31</v>
      </c>
      <c r="AX245" s="14" t="s">
        <v>69</v>
      </c>
      <c r="AY245" s="245" t="s">
        <v>119</v>
      </c>
    </row>
    <row r="246" s="2" customFormat="1" ht="24.15" customHeight="1">
      <c r="A246" s="39"/>
      <c r="B246" s="40"/>
      <c r="C246" s="205" t="s">
        <v>338</v>
      </c>
      <c r="D246" s="205" t="s">
        <v>121</v>
      </c>
      <c r="E246" s="206" t="s">
        <v>339</v>
      </c>
      <c r="F246" s="207" t="s">
        <v>340</v>
      </c>
      <c r="G246" s="208" t="s">
        <v>335</v>
      </c>
      <c r="H246" s="209">
        <v>8</v>
      </c>
      <c r="I246" s="210"/>
      <c r="J246" s="211">
        <f>ROUND(I246*H246,2)</f>
        <v>0</v>
      </c>
      <c r="K246" s="207" t="s">
        <v>125</v>
      </c>
      <c r="L246" s="45"/>
      <c r="M246" s="212" t="s">
        <v>19</v>
      </c>
      <c r="N246" s="213" t="s">
        <v>40</v>
      </c>
      <c r="O246" s="85"/>
      <c r="P246" s="214">
        <f>O246*H246</f>
        <v>0</v>
      </c>
      <c r="Q246" s="214">
        <v>0</v>
      </c>
      <c r="R246" s="214">
        <f>Q246*H246</f>
        <v>0</v>
      </c>
      <c r="S246" s="214">
        <v>0</v>
      </c>
      <c r="T246" s="215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16" t="s">
        <v>126</v>
      </c>
      <c r="AT246" s="216" t="s">
        <v>121</v>
      </c>
      <c r="AU246" s="216" t="s">
        <v>79</v>
      </c>
      <c r="AY246" s="18" t="s">
        <v>119</v>
      </c>
      <c r="BE246" s="217">
        <f>IF(N246="základní",J246,0)</f>
        <v>0</v>
      </c>
      <c r="BF246" s="217">
        <f>IF(N246="snížená",J246,0)</f>
        <v>0</v>
      </c>
      <c r="BG246" s="217">
        <f>IF(N246="zákl. přenesená",J246,0)</f>
        <v>0</v>
      </c>
      <c r="BH246" s="217">
        <f>IF(N246="sníž. přenesená",J246,0)</f>
        <v>0</v>
      </c>
      <c r="BI246" s="217">
        <f>IF(N246="nulová",J246,0)</f>
        <v>0</v>
      </c>
      <c r="BJ246" s="18" t="s">
        <v>77</v>
      </c>
      <c r="BK246" s="217">
        <f>ROUND(I246*H246,2)</f>
        <v>0</v>
      </c>
      <c r="BL246" s="18" t="s">
        <v>126</v>
      </c>
      <c r="BM246" s="216" t="s">
        <v>341</v>
      </c>
    </row>
    <row r="247" s="2" customFormat="1">
      <c r="A247" s="39"/>
      <c r="B247" s="40"/>
      <c r="C247" s="41"/>
      <c r="D247" s="218" t="s">
        <v>128</v>
      </c>
      <c r="E247" s="41"/>
      <c r="F247" s="219" t="s">
        <v>342</v>
      </c>
      <c r="G247" s="41"/>
      <c r="H247" s="41"/>
      <c r="I247" s="220"/>
      <c r="J247" s="41"/>
      <c r="K247" s="41"/>
      <c r="L247" s="45"/>
      <c r="M247" s="221"/>
      <c r="N247" s="222"/>
      <c r="O247" s="85"/>
      <c r="P247" s="85"/>
      <c r="Q247" s="85"/>
      <c r="R247" s="85"/>
      <c r="S247" s="85"/>
      <c r="T247" s="86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T247" s="18" t="s">
        <v>128</v>
      </c>
      <c r="AU247" s="18" t="s">
        <v>79</v>
      </c>
    </row>
    <row r="248" s="2" customFormat="1">
      <c r="A248" s="39"/>
      <c r="B248" s="40"/>
      <c r="C248" s="41"/>
      <c r="D248" s="223" t="s">
        <v>130</v>
      </c>
      <c r="E248" s="41"/>
      <c r="F248" s="224" t="s">
        <v>343</v>
      </c>
      <c r="G248" s="41"/>
      <c r="H248" s="41"/>
      <c r="I248" s="220"/>
      <c r="J248" s="41"/>
      <c r="K248" s="41"/>
      <c r="L248" s="45"/>
      <c r="M248" s="221"/>
      <c r="N248" s="222"/>
      <c r="O248" s="85"/>
      <c r="P248" s="85"/>
      <c r="Q248" s="85"/>
      <c r="R248" s="85"/>
      <c r="S248" s="85"/>
      <c r="T248" s="86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T248" s="18" t="s">
        <v>130</v>
      </c>
      <c r="AU248" s="18" t="s">
        <v>79</v>
      </c>
    </row>
    <row r="249" s="14" customFormat="1">
      <c r="A249" s="14"/>
      <c r="B249" s="235"/>
      <c r="C249" s="236"/>
      <c r="D249" s="218" t="s">
        <v>132</v>
      </c>
      <c r="E249" s="237" t="s">
        <v>19</v>
      </c>
      <c r="F249" s="238" t="s">
        <v>344</v>
      </c>
      <c r="G249" s="236"/>
      <c r="H249" s="239">
        <v>5</v>
      </c>
      <c r="I249" s="240"/>
      <c r="J249" s="236"/>
      <c r="K249" s="236"/>
      <c r="L249" s="241"/>
      <c r="M249" s="242"/>
      <c r="N249" s="243"/>
      <c r="O249" s="243"/>
      <c r="P249" s="243"/>
      <c r="Q249" s="243"/>
      <c r="R249" s="243"/>
      <c r="S249" s="243"/>
      <c r="T249" s="24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45" t="s">
        <v>132</v>
      </c>
      <c r="AU249" s="245" t="s">
        <v>79</v>
      </c>
      <c r="AV249" s="14" t="s">
        <v>79</v>
      </c>
      <c r="AW249" s="14" t="s">
        <v>31</v>
      </c>
      <c r="AX249" s="14" t="s">
        <v>69</v>
      </c>
      <c r="AY249" s="245" t="s">
        <v>119</v>
      </c>
    </row>
    <row r="250" s="14" customFormat="1">
      <c r="A250" s="14"/>
      <c r="B250" s="235"/>
      <c r="C250" s="236"/>
      <c r="D250" s="218" t="s">
        <v>132</v>
      </c>
      <c r="E250" s="237" t="s">
        <v>19</v>
      </c>
      <c r="F250" s="238" t="s">
        <v>345</v>
      </c>
      <c r="G250" s="236"/>
      <c r="H250" s="239">
        <v>3</v>
      </c>
      <c r="I250" s="240"/>
      <c r="J250" s="236"/>
      <c r="K250" s="236"/>
      <c r="L250" s="241"/>
      <c r="M250" s="242"/>
      <c r="N250" s="243"/>
      <c r="O250" s="243"/>
      <c r="P250" s="243"/>
      <c r="Q250" s="243"/>
      <c r="R250" s="243"/>
      <c r="S250" s="243"/>
      <c r="T250" s="24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45" t="s">
        <v>132</v>
      </c>
      <c r="AU250" s="245" t="s">
        <v>79</v>
      </c>
      <c r="AV250" s="14" t="s">
        <v>79</v>
      </c>
      <c r="AW250" s="14" t="s">
        <v>31</v>
      </c>
      <c r="AX250" s="14" t="s">
        <v>69</v>
      </c>
      <c r="AY250" s="245" t="s">
        <v>119</v>
      </c>
    </row>
    <row r="251" s="2" customFormat="1" ht="24.15" customHeight="1">
      <c r="A251" s="39"/>
      <c r="B251" s="40"/>
      <c r="C251" s="246" t="s">
        <v>346</v>
      </c>
      <c r="D251" s="246" t="s">
        <v>296</v>
      </c>
      <c r="E251" s="247" t="s">
        <v>347</v>
      </c>
      <c r="F251" s="248" t="s">
        <v>348</v>
      </c>
      <c r="G251" s="249" t="s">
        <v>335</v>
      </c>
      <c r="H251" s="250">
        <v>5</v>
      </c>
      <c r="I251" s="251"/>
      <c r="J251" s="252">
        <f>ROUND(I251*H251,2)</f>
        <v>0</v>
      </c>
      <c r="K251" s="248" t="s">
        <v>125</v>
      </c>
      <c r="L251" s="253"/>
      <c r="M251" s="254" t="s">
        <v>19</v>
      </c>
      <c r="N251" s="255" t="s">
        <v>40</v>
      </c>
      <c r="O251" s="85"/>
      <c r="P251" s="214">
        <f>O251*H251</f>
        <v>0</v>
      </c>
      <c r="Q251" s="214">
        <v>0.0033999999999999998</v>
      </c>
      <c r="R251" s="214">
        <f>Q251*H251</f>
        <v>0.016999999999999998</v>
      </c>
      <c r="S251" s="214">
        <v>0</v>
      </c>
      <c r="T251" s="215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16" t="s">
        <v>184</v>
      </c>
      <c r="AT251" s="216" t="s">
        <v>296</v>
      </c>
      <c r="AU251" s="216" t="s">
        <v>79</v>
      </c>
      <c r="AY251" s="18" t="s">
        <v>119</v>
      </c>
      <c r="BE251" s="217">
        <f>IF(N251="základní",J251,0)</f>
        <v>0</v>
      </c>
      <c r="BF251" s="217">
        <f>IF(N251="snížená",J251,0)</f>
        <v>0</v>
      </c>
      <c r="BG251" s="217">
        <f>IF(N251="zákl. přenesená",J251,0)</f>
        <v>0</v>
      </c>
      <c r="BH251" s="217">
        <f>IF(N251="sníž. přenesená",J251,0)</f>
        <v>0</v>
      </c>
      <c r="BI251" s="217">
        <f>IF(N251="nulová",J251,0)</f>
        <v>0</v>
      </c>
      <c r="BJ251" s="18" t="s">
        <v>77</v>
      </c>
      <c r="BK251" s="217">
        <f>ROUND(I251*H251,2)</f>
        <v>0</v>
      </c>
      <c r="BL251" s="18" t="s">
        <v>126</v>
      </c>
      <c r="BM251" s="216" t="s">
        <v>349</v>
      </c>
    </row>
    <row r="252" s="2" customFormat="1">
      <c r="A252" s="39"/>
      <c r="B252" s="40"/>
      <c r="C252" s="41"/>
      <c r="D252" s="218" t="s">
        <v>128</v>
      </c>
      <c r="E252" s="41"/>
      <c r="F252" s="219" t="s">
        <v>348</v>
      </c>
      <c r="G252" s="41"/>
      <c r="H252" s="41"/>
      <c r="I252" s="220"/>
      <c r="J252" s="41"/>
      <c r="K252" s="41"/>
      <c r="L252" s="45"/>
      <c r="M252" s="221"/>
      <c r="N252" s="222"/>
      <c r="O252" s="85"/>
      <c r="P252" s="85"/>
      <c r="Q252" s="85"/>
      <c r="R252" s="85"/>
      <c r="S252" s="85"/>
      <c r="T252" s="86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T252" s="18" t="s">
        <v>128</v>
      </c>
      <c r="AU252" s="18" t="s">
        <v>79</v>
      </c>
    </row>
    <row r="253" s="14" customFormat="1">
      <c r="A253" s="14"/>
      <c r="B253" s="235"/>
      <c r="C253" s="236"/>
      <c r="D253" s="218" t="s">
        <v>132</v>
      </c>
      <c r="E253" s="237" t="s">
        <v>19</v>
      </c>
      <c r="F253" s="238" t="s">
        <v>344</v>
      </c>
      <c r="G253" s="236"/>
      <c r="H253" s="239">
        <v>5</v>
      </c>
      <c r="I253" s="240"/>
      <c r="J253" s="236"/>
      <c r="K253" s="236"/>
      <c r="L253" s="241"/>
      <c r="M253" s="242"/>
      <c r="N253" s="243"/>
      <c r="O253" s="243"/>
      <c r="P253" s="243"/>
      <c r="Q253" s="243"/>
      <c r="R253" s="243"/>
      <c r="S253" s="243"/>
      <c r="T253" s="24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45" t="s">
        <v>132</v>
      </c>
      <c r="AU253" s="245" t="s">
        <v>79</v>
      </c>
      <c r="AV253" s="14" t="s">
        <v>79</v>
      </c>
      <c r="AW253" s="14" t="s">
        <v>31</v>
      </c>
      <c r="AX253" s="14" t="s">
        <v>69</v>
      </c>
      <c r="AY253" s="245" t="s">
        <v>119</v>
      </c>
    </row>
    <row r="254" s="2" customFormat="1" ht="37.8" customHeight="1">
      <c r="A254" s="39"/>
      <c r="B254" s="40"/>
      <c r="C254" s="246" t="s">
        <v>350</v>
      </c>
      <c r="D254" s="246" t="s">
        <v>296</v>
      </c>
      <c r="E254" s="247" t="s">
        <v>351</v>
      </c>
      <c r="F254" s="248" t="s">
        <v>352</v>
      </c>
      <c r="G254" s="249" t="s">
        <v>335</v>
      </c>
      <c r="H254" s="250">
        <v>3</v>
      </c>
      <c r="I254" s="251"/>
      <c r="J254" s="252">
        <f>ROUND(I254*H254,2)</f>
        <v>0</v>
      </c>
      <c r="K254" s="248" t="s">
        <v>125</v>
      </c>
      <c r="L254" s="253"/>
      <c r="M254" s="254" t="s">
        <v>19</v>
      </c>
      <c r="N254" s="255" t="s">
        <v>40</v>
      </c>
      <c r="O254" s="85"/>
      <c r="P254" s="214">
        <f>O254*H254</f>
        <v>0</v>
      </c>
      <c r="Q254" s="214">
        <v>0.002</v>
      </c>
      <c r="R254" s="214">
        <f>Q254*H254</f>
        <v>0.0060000000000000001</v>
      </c>
      <c r="S254" s="214">
        <v>0</v>
      </c>
      <c r="T254" s="215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16" t="s">
        <v>184</v>
      </c>
      <c r="AT254" s="216" t="s">
        <v>296</v>
      </c>
      <c r="AU254" s="216" t="s">
        <v>79</v>
      </c>
      <c r="AY254" s="18" t="s">
        <v>119</v>
      </c>
      <c r="BE254" s="217">
        <f>IF(N254="základní",J254,0)</f>
        <v>0</v>
      </c>
      <c r="BF254" s="217">
        <f>IF(N254="snížená",J254,0)</f>
        <v>0</v>
      </c>
      <c r="BG254" s="217">
        <f>IF(N254="zákl. přenesená",J254,0)</f>
        <v>0</v>
      </c>
      <c r="BH254" s="217">
        <f>IF(N254="sníž. přenesená",J254,0)</f>
        <v>0</v>
      </c>
      <c r="BI254" s="217">
        <f>IF(N254="nulová",J254,0)</f>
        <v>0</v>
      </c>
      <c r="BJ254" s="18" t="s">
        <v>77</v>
      </c>
      <c r="BK254" s="217">
        <f>ROUND(I254*H254,2)</f>
        <v>0</v>
      </c>
      <c r="BL254" s="18" t="s">
        <v>126</v>
      </c>
      <c r="BM254" s="216" t="s">
        <v>353</v>
      </c>
    </row>
    <row r="255" s="2" customFormat="1">
      <c r="A255" s="39"/>
      <c r="B255" s="40"/>
      <c r="C255" s="41"/>
      <c r="D255" s="218" t="s">
        <v>128</v>
      </c>
      <c r="E255" s="41"/>
      <c r="F255" s="219" t="s">
        <v>352</v>
      </c>
      <c r="G255" s="41"/>
      <c r="H255" s="41"/>
      <c r="I255" s="220"/>
      <c r="J255" s="41"/>
      <c r="K255" s="41"/>
      <c r="L255" s="45"/>
      <c r="M255" s="221"/>
      <c r="N255" s="222"/>
      <c r="O255" s="85"/>
      <c r="P255" s="85"/>
      <c r="Q255" s="85"/>
      <c r="R255" s="85"/>
      <c r="S255" s="85"/>
      <c r="T255" s="86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T255" s="18" t="s">
        <v>128</v>
      </c>
      <c r="AU255" s="18" t="s">
        <v>79</v>
      </c>
    </row>
    <row r="256" s="14" customFormat="1">
      <c r="A256" s="14"/>
      <c r="B256" s="235"/>
      <c r="C256" s="236"/>
      <c r="D256" s="218" t="s">
        <v>132</v>
      </c>
      <c r="E256" s="237" t="s">
        <v>19</v>
      </c>
      <c r="F256" s="238" t="s">
        <v>345</v>
      </c>
      <c r="G256" s="236"/>
      <c r="H256" s="239">
        <v>3</v>
      </c>
      <c r="I256" s="240"/>
      <c r="J256" s="236"/>
      <c r="K256" s="236"/>
      <c r="L256" s="241"/>
      <c r="M256" s="242"/>
      <c r="N256" s="243"/>
      <c r="O256" s="243"/>
      <c r="P256" s="243"/>
      <c r="Q256" s="243"/>
      <c r="R256" s="243"/>
      <c r="S256" s="243"/>
      <c r="T256" s="24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45" t="s">
        <v>132</v>
      </c>
      <c r="AU256" s="245" t="s">
        <v>79</v>
      </c>
      <c r="AV256" s="14" t="s">
        <v>79</v>
      </c>
      <c r="AW256" s="14" t="s">
        <v>31</v>
      </c>
      <c r="AX256" s="14" t="s">
        <v>69</v>
      </c>
      <c r="AY256" s="245" t="s">
        <v>119</v>
      </c>
    </row>
    <row r="257" s="2" customFormat="1" ht="21.75" customHeight="1">
      <c r="A257" s="39"/>
      <c r="B257" s="40"/>
      <c r="C257" s="246" t="s">
        <v>354</v>
      </c>
      <c r="D257" s="246" t="s">
        <v>296</v>
      </c>
      <c r="E257" s="247" t="s">
        <v>355</v>
      </c>
      <c r="F257" s="248" t="s">
        <v>356</v>
      </c>
      <c r="G257" s="249" t="s">
        <v>335</v>
      </c>
      <c r="H257" s="250">
        <v>3</v>
      </c>
      <c r="I257" s="251"/>
      <c r="J257" s="252">
        <f>ROUND(I257*H257,2)</f>
        <v>0</v>
      </c>
      <c r="K257" s="248" t="s">
        <v>125</v>
      </c>
      <c r="L257" s="253"/>
      <c r="M257" s="254" t="s">
        <v>19</v>
      </c>
      <c r="N257" s="255" t="s">
        <v>40</v>
      </c>
      <c r="O257" s="85"/>
      <c r="P257" s="214">
        <f>O257*H257</f>
        <v>0</v>
      </c>
      <c r="Q257" s="214">
        <v>0.00010000000000000001</v>
      </c>
      <c r="R257" s="214">
        <f>Q257*H257</f>
        <v>0.00030000000000000003</v>
      </c>
      <c r="S257" s="214">
        <v>0</v>
      </c>
      <c r="T257" s="215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16" t="s">
        <v>184</v>
      </c>
      <c r="AT257" s="216" t="s">
        <v>296</v>
      </c>
      <c r="AU257" s="216" t="s">
        <v>79</v>
      </c>
      <c r="AY257" s="18" t="s">
        <v>119</v>
      </c>
      <c r="BE257" s="217">
        <f>IF(N257="základní",J257,0)</f>
        <v>0</v>
      </c>
      <c r="BF257" s="217">
        <f>IF(N257="snížená",J257,0)</f>
        <v>0</v>
      </c>
      <c r="BG257" s="217">
        <f>IF(N257="zákl. přenesená",J257,0)</f>
        <v>0</v>
      </c>
      <c r="BH257" s="217">
        <f>IF(N257="sníž. přenesená",J257,0)</f>
        <v>0</v>
      </c>
      <c r="BI257" s="217">
        <f>IF(N257="nulová",J257,0)</f>
        <v>0</v>
      </c>
      <c r="BJ257" s="18" t="s">
        <v>77</v>
      </c>
      <c r="BK257" s="217">
        <f>ROUND(I257*H257,2)</f>
        <v>0</v>
      </c>
      <c r="BL257" s="18" t="s">
        <v>126</v>
      </c>
      <c r="BM257" s="216" t="s">
        <v>357</v>
      </c>
    </row>
    <row r="258" s="2" customFormat="1">
      <c r="A258" s="39"/>
      <c r="B258" s="40"/>
      <c r="C258" s="41"/>
      <c r="D258" s="218" t="s">
        <v>128</v>
      </c>
      <c r="E258" s="41"/>
      <c r="F258" s="219" t="s">
        <v>356</v>
      </c>
      <c r="G258" s="41"/>
      <c r="H258" s="41"/>
      <c r="I258" s="220"/>
      <c r="J258" s="41"/>
      <c r="K258" s="41"/>
      <c r="L258" s="45"/>
      <c r="M258" s="221"/>
      <c r="N258" s="222"/>
      <c r="O258" s="85"/>
      <c r="P258" s="85"/>
      <c r="Q258" s="85"/>
      <c r="R258" s="85"/>
      <c r="S258" s="85"/>
      <c r="T258" s="86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T258" s="18" t="s">
        <v>128</v>
      </c>
      <c r="AU258" s="18" t="s">
        <v>79</v>
      </c>
    </row>
    <row r="259" s="14" customFormat="1">
      <c r="A259" s="14"/>
      <c r="B259" s="235"/>
      <c r="C259" s="236"/>
      <c r="D259" s="218" t="s">
        <v>132</v>
      </c>
      <c r="E259" s="237" t="s">
        <v>19</v>
      </c>
      <c r="F259" s="238" t="s">
        <v>345</v>
      </c>
      <c r="G259" s="236"/>
      <c r="H259" s="239">
        <v>3</v>
      </c>
      <c r="I259" s="240"/>
      <c r="J259" s="236"/>
      <c r="K259" s="236"/>
      <c r="L259" s="241"/>
      <c r="M259" s="242"/>
      <c r="N259" s="243"/>
      <c r="O259" s="243"/>
      <c r="P259" s="243"/>
      <c r="Q259" s="243"/>
      <c r="R259" s="243"/>
      <c r="S259" s="243"/>
      <c r="T259" s="24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45" t="s">
        <v>132</v>
      </c>
      <c r="AU259" s="245" t="s">
        <v>79</v>
      </c>
      <c r="AV259" s="14" t="s">
        <v>79</v>
      </c>
      <c r="AW259" s="14" t="s">
        <v>31</v>
      </c>
      <c r="AX259" s="14" t="s">
        <v>69</v>
      </c>
      <c r="AY259" s="245" t="s">
        <v>119</v>
      </c>
    </row>
    <row r="260" s="2" customFormat="1" ht="16.5" customHeight="1">
      <c r="A260" s="39"/>
      <c r="B260" s="40"/>
      <c r="C260" s="246" t="s">
        <v>358</v>
      </c>
      <c r="D260" s="246" t="s">
        <v>296</v>
      </c>
      <c r="E260" s="247" t="s">
        <v>359</v>
      </c>
      <c r="F260" s="248" t="s">
        <v>360</v>
      </c>
      <c r="G260" s="249" t="s">
        <v>335</v>
      </c>
      <c r="H260" s="250">
        <v>5</v>
      </c>
      <c r="I260" s="251"/>
      <c r="J260" s="252">
        <f>ROUND(I260*H260,2)</f>
        <v>0</v>
      </c>
      <c r="K260" s="248" t="s">
        <v>19</v>
      </c>
      <c r="L260" s="253"/>
      <c r="M260" s="254" t="s">
        <v>19</v>
      </c>
      <c r="N260" s="255" t="s">
        <v>40</v>
      </c>
      <c r="O260" s="85"/>
      <c r="P260" s="214">
        <f>O260*H260</f>
        <v>0</v>
      </c>
      <c r="Q260" s="214">
        <v>0.10100000000000001</v>
      </c>
      <c r="R260" s="214">
        <f>Q260*H260</f>
        <v>0.505</v>
      </c>
      <c r="S260" s="214">
        <v>0</v>
      </c>
      <c r="T260" s="215">
        <f>S260*H260</f>
        <v>0</v>
      </c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R260" s="216" t="s">
        <v>184</v>
      </c>
      <c r="AT260" s="216" t="s">
        <v>296</v>
      </c>
      <c r="AU260" s="216" t="s">
        <v>79</v>
      </c>
      <c r="AY260" s="18" t="s">
        <v>119</v>
      </c>
      <c r="BE260" s="217">
        <f>IF(N260="základní",J260,0)</f>
        <v>0</v>
      </c>
      <c r="BF260" s="217">
        <f>IF(N260="snížená",J260,0)</f>
        <v>0</v>
      </c>
      <c r="BG260" s="217">
        <f>IF(N260="zákl. přenesená",J260,0)</f>
        <v>0</v>
      </c>
      <c r="BH260" s="217">
        <f>IF(N260="sníž. přenesená",J260,0)</f>
        <v>0</v>
      </c>
      <c r="BI260" s="217">
        <f>IF(N260="nulová",J260,0)</f>
        <v>0</v>
      </c>
      <c r="BJ260" s="18" t="s">
        <v>77</v>
      </c>
      <c r="BK260" s="217">
        <f>ROUND(I260*H260,2)</f>
        <v>0</v>
      </c>
      <c r="BL260" s="18" t="s">
        <v>126</v>
      </c>
      <c r="BM260" s="216" t="s">
        <v>361</v>
      </c>
    </row>
    <row r="261" s="2" customFormat="1">
      <c r="A261" s="39"/>
      <c r="B261" s="40"/>
      <c r="C261" s="41"/>
      <c r="D261" s="218" t="s">
        <v>128</v>
      </c>
      <c r="E261" s="41"/>
      <c r="F261" s="219" t="s">
        <v>360</v>
      </c>
      <c r="G261" s="41"/>
      <c r="H261" s="41"/>
      <c r="I261" s="220"/>
      <c r="J261" s="41"/>
      <c r="K261" s="41"/>
      <c r="L261" s="45"/>
      <c r="M261" s="221"/>
      <c r="N261" s="222"/>
      <c r="O261" s="85"/>
      <c r="P261" s="85"/>
      <c r="Q261" s="85"/>
      <c r="R261" s="85"/>
      <c r="S261" s="85"/>
      <c r="T261" s="86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T261" s="18" t="s">
        <v>128</v>
      </c>
      <c r="AU261" s="18" t="s">
        <v>79</v>
      </c>
    </row>
    <row r="262" s="14" customFormat="1">
      <c r="A262" s="14"/>
      <c r="B262" s="235"/>
      <c r="C262" s="236"/>
      <c r="D262" s="218" t="s">
        <v>132</v>
      </c>
      <c r="E262" s="237" t="s">
        <v>19</v>
      </c>
      <c r="F262" s="238" t="s">
        <v>344</v>
      </c>
      <c r="G262" s="236"/>
      <c r="H262" s="239">
        <v>5</v>
      </c>
      <c r="I262" s="240"/>
      <c r="J262" s="236"/>
      <c r="K262" s="236"/>
      <c r="L262" s="241"/>
      <c r="M262" s="242"/>
      <c r="N262" s="243"/>
      <c r="O262" s="243"/>
      <c r="P262" s="243"/>
      <c r="Q262" s="243"/>
      <c r="R262" s="243"/>
      <c r="S262" s="243"/>
      <c r="T262" s="24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45" t="s">
        <v>132</v>
      </c>
      <c r="AU262" s="245" t="s">
        <v>79</v>
      </c>
      <c r="AV262" s="14" t="s">
        <v>79</v>
      </c>
      <c r="AW262" s="14" t="s">
        <v>31</v>
      </c>
      <c r="AX262" s="14" t="s">
        <v>69</v>
      </c>
      <c r="AY262" s="245" t="s">
        <v>119</v>
      </c>
    </row>
    <row r="263" s="2" customFormat="1" ht="16.5" customHeight="1">
      <c r="A263" s="39"/>
      <c r="B263" s="40"/>
      <c r="C263" s="246" t="s">
        <v>362</v>
      </c>
      <c r="D263" s="246" t="s">
        <v>296</v>
      </c>
      <c r="E263" s="247" t="s">
        <v>363</v>
      </c>
      <c r="F263" s="248" t="s">
        <v>364</v>
      </c>
      <c r="G263" s="249" t="s">
        <v>335</v>
      </c>
      <c r="H263" s="250">
        <v>3</v>
      </c>
      <c r="I263" s="251"/>
      <c r="J263" s="252">
        <f>ROUND(I263*H263,2)</f>
        <v>0</v>
      </c>
      <c r="K263" s="248" t="s">
        <v>125</v>
      </c>
      <c r="L263" s="253"/>
      <c r="M263" s="254" t="s">
        <v>19</v>
      </c>
      <c r="N263" s="255" t="s">
        <v>40</v>
      </c>
      <c r="O263" s="85"/>
      <c r="P263" s="214">
        <f>O263*H263</f>
        <v>0</v>
      </c>
      <c r="Q263" s="214">
        <v>0.10100000000000001</v>
      </c>
      <c r="R263" s="214">
        <f>Q263*H263</f>
        <v>0.30300000000000005</v>
      </c>
      <c r="S263" s="214">
        <v>0</v>
      </c>
      <c r="T263" s="215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16" t="s">
        <v>184</v>
      </c>
      <c r="AT263" s="216" t="s">
        <v>296</v>
      </c>
      <c r="AU263" s="216" t="s">
        <v>79</v>
      </c>
      <c r="AY263" s="18" t="s">
        <v>119</v>
      </c>
      <c r="BE263" s="217">
        <f>IF(N263="základní",J263,0)</f>
        <v>0</v>
      </c>
      <c r="BF263" s="217">
        <f>IF(N263="snížená",J263,0)</f>
        <v>0</v>
      </c>
      <c r="BG263" s="217">
        <f>IF(N263="zákl. přenesená",J263,0)</f>
        <v>0</v>
      </c>
      <c r="BH263" s="217">
        <f>IF(N263="sníž. přenesená",J263,0)</f>
        <v>0</v>
      </c>
      <c r="BI263" s="217">
        <f>IF(N263="nulová",J263,0)</f>
        <v>0</v>
      </c>
      <c r="BJ263" s="18" t="s">
        <v>77</v>
      </c>
      <c r="BK263" s="217">
        <f>ROUND(I263*H263,2)</f>
        <v>0</v>
      </c>
      <c r="BL263" s="18" t="s">
        <v>126</v>
      </c>
      <c r="BM263" s="216" t="s">
        <v>365</v>
      </c>
    </row>
    <row r="264" s="2" customFormat="1">
      <c r="A264" s="39"/>
      <c r="B264" s="40"/>
      <c r="C264" s="41"/>
      <c r="D264" s="218" t="s">
        <v>128</v>
      </c>
      <c r="E264" s="41"/>
      <c r="F264" s="219" t="s">
        <v>364</v>
      </c>
      <c r="G264" s="41"/>
      <c r="H264" s="41"/>
      <c r="I264" s="220"/>
      <c r="J264" s="41"/>
      <c r="K264" s="41"/>
      <c r="L264" s="45"/>
      <c r="M264" s="221"/>
      <c r="N264" s="222"/>
      <c r="O264" s="85"/>
      <c r="P264" s="85"/>
      <c r="Q264" s="85"/>
      <c r="R264" s="85"/>
      <c r="S264" s="85"/>
      <c r="T264" s="86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T264" s="18" t="s">
        <v>128</v>
      </c>
      <c r="AU264" s="18" t="s">
        <v>79</v>
      </c>
    </row>
    <row r="265" s="14" customFormat="1">
      <c r="A265" s="14"/>
      <c r="B265" s="235"/>
      <c r="C265" s="236"/>
      <c r="D265" s="218" t="s">
        <v>132</v>
      </c>
      <c r="E265" s="237" t="s">
        <v>19</v>
      </c>
      <c r="F265" s="238" t="s">
        <v>345</v>
      </c>
      <c r="G265" s="236"/>
      <c r="H265" s="239">
        <v>3</v>
      </c>
      <c r="I265" s="240"/>
      <c r="J265" s="236"/>
      <c r="K265" s="236"/>
      <c r="L265" s="241"/>
      <c r="M265" s="242"/>
      <c r="N265" s="243"/>
      <c r="O265" s="243"/>
      <c r="P265" s="243"/>
      <c r="Q265" s="243"/>
      <c r="R265" s="243"/>
      <c r="S265" s="243"/>
      <c r="T265" s="24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45" t="s">
        <v>132</v>
      </c>
      <c r="AU265" s="245" t="s">
        <v>79</v>
      </c>
      <c r="AV265" s="14" t="s">
        <v>79</v>
      </c>
      <c r="AW265" s="14" t="s">
        <v>31</v>
      </c>
      <c r="AX265" s="14" t="s">
        <v>69</v>
      </c>
      <c r="AY265" s="245" t="s">
        <v>119</v>
      </c>
    </row>
    <row r="266" s="2" customFormat="1" ht="24.15" customHeight="1">
      <c r="A266" s="39"/>
      <c r="B266" s="40"/>
      <c r="C266" s="205" t="s">
        <v>366</v>
      </c>
      <c r="D266" s="205" t="s">
        <v>121</v>
      </c>
      <c r="E266" s="206" t="s">
        <v>367</v>
      </c>
      <c r="F266" s="207" t="s">
        <v>368</v>
      </c>
      <c r="G266" s="208" t="s">
        <v>369</v>
      </c>
      <c r="H266" s="209">
        <v>15</v>
      </c>
      <c r="I266" s="210"/>
      <c r="J266" s="211">
        <f>ROUND(I266*H266,2)</f>
        <v>0</v>
      </c>
      <c r="K266" s="207" t="s">
        <v>125</v>
      </c>
      <c r="L266" s="45"/>
      <c r="M266" s="212" t="s">
        <v>19</v>
      </c>
      <c r="N266" s="213" t="s">
        <v>40</v>
      </c>
      <c r="O266" s="85"/>
      <c r="P266" s="214">
        <f>O266*H266</f>
        <v>0</v>
      </c>
      <c r="Q266" s="214">
        <v>0</v>
      </c>
      <c r="R266" s="214">
        <f>Q266*H266</f>
        <v>0</v>
      </c>
      <c r="S266" s="214">
        <v>0</v>
      </c>
      <c r="T266" s="215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16" t="s">
        <v>126</v>
      </c>
      <c r="AT266" s="216" t="s">
        <v>121</v>
      </c>
      <c r="AU266" s="216" t="s">
        <v>79</v>
      </c>
      <c r="AY266" s="18" t="s">
        <v>119</v>
      </c>
      <c r="BE266" s="217">
        <f>IF(N266="základní",J266,0)</f>
        <v>0</v>
      </c>
      <c r="BF266" s="217">
        <f>IF(N266="snížená",J266,0)</f>
        <v>0</v>
      </c>
      <c r="BG266" s="217">
        <f>IF(N266="zákl. přenesená",J266,0)</f>
        <v>0</v>
      </c>
      <c r="BH266" s="217">
        <f>IF(N266="sníž. přenesená",J266,0)</f>
        <v>0</v>
      </c>
      <c r="BI266" s="217">
        <f>IF(N266="nulová",J266,0)</f>
        <v>0</v>
      </c>
      <c r="BJ266" s="18" t="s">
        <v>77</v>
      </c>
      <c r="BK266" s="217">
        <f>ROUND(I266*H266,2)</f>
        <v>0</v>
      </c>
      <c r="BL266" s="18" t="s">
        <v>126</v>
      </c>
      <c r="BM266" s="216" t="s">
        <v>370</v>
      </c>
    </row>
    <row r="267" s="2" customFormat="1">
      <c r="A267" s="39"/>
      <c r="B267" s="40"/>
      <c r="C267" s="41"/>
      <c r="D267" s="218" t="s">
        <v>128</v>
      </c>
      <c r="E267" s="41"/>
      <c r="F267" s="219" t="s">
        <v>371</v>
      </c>
      <c r="G267" s="41"/>
      <c r="H267" s="41"/>
      <c r="I267" s="220"/>
      <c r="J267" s="41"/>
      <c r="K267" s="41"/>
      <c r="L267" s="45"/>
      <c r="M267" s="221"/>
      <c r="N267" s="222"/>
      <c r="O267" s="85"/>
      <c r="P267" s="85"/>
      <c r="Q267" s="85"/>
      <c r="R267" s="85"/>
      <c r="S267" s="85"/>
      <c r="T267" s="86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T267" s="18" t="s">
        <v>128</v>
      </c>
      <c r="AU267" s="18" t="s">
        <v>79</v>
      </c>
    </row>
    <row r="268" s="2" customFormat="1">
      <c r="A268" s="39"/>
      <c r="B268" s="40"/>
      <c r="C268" s="41"/>
      <c r="D268" s="223" t="s">
        <v>130</v>
      </c>
      <c r="E268" s="41"/>
      <c r="F268" s="224" t="s">
        <v>372</v>
      </c>
      <c r="G268" s="41"/>
      <c r="H268" s="41"/>
      <c r="I268" s="220"/>
      <c r="J268" s="41"/>
      <c r="K268" s="41"/>
      <c r="L268" s="45"/>
      <c r="M268" s="221"/>
      <c r="N268" s="222"/>
      <c r="O268" s="85"/>
      <c r="P268" s="85"/>
      <c r="Q268" s="85"/>
      <c r="R268" s="85"/>
      <c r="S268" s="85"/>
      <c r="T268" s="86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T268" s="18" t="s">
        <v>130</v>
      </c>
      <c r="AU268" s="18" t="s">
        <v>79</v>
      </c>
    </row>
    <row r="269" s="14" customFormat="1">
      <c r="A269" s="14"/>
      <c r="B269" s="235"/>
      <c r="C269" s="236"/>
      <c r="D269" s="218" t="s">
        <v>132</v>
      </c>
      <c r="E269" s="237" t="s">
        <v>19</v>
      </c>
      <c r="F269" s="238" t="s">
        <v>373</v>
      </c>
      <c r="G269" s="236"/>
      <c r="H269" s="239">
        <v>15</v>
      </c>
      <c r="I269" s="240"/>
      <c r="J269" s="236"/>
      <c r="K269" s="236"/>
      <c r="L269" s="241"/>
      <c r="M269" s="242"/>
      <c r="N269" s="243"/>
      <c r="O269" s="243"/>
      <c r="P269" s="243"/>
      <c r="Q269" s="243"/>
      <c r="R269" s="243"/>
      <c r="S269" s="243"/>
      <c r="T269" s="24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45" t="s">
        <v>132</v>
      </c>
      <c r="AU269" s="245" t="s">
        <v>79</v>
      </c>
      <c r="AV269" s="14" t="s">
        <v>79</v>
      </c>
      <c r="AW269" s="14" t="s">
        <v>31</v>
      </c>
      <c r="AX269" s="14" t="s">
        <v>69</v>
      </c>
      <c r="AY269" s="245" t="s">
        <v>119</v>
      </c>
    </row>
    <row r="270" s="2" customFormat="1" ht="16.5" customHeight="1">
      <c r="A270" s="39"/>
      <c r="B270" s="40"/>
      <c r="C270" s="246" t="s">
        <v>374</v>
      </c>
      <c r="D270" s="246" t="s">
        <v>296</v>
      </c>
      <c r="E270" s="247" t="s">
        <v>375</v>
      </c>
      <c r="F270" s="248" t="s">
        <v>376</v>
      </c>
      <c r="G270" s="249" t="s">
        <v>369</v>
      </c>
      <c r="H270" s="250">
        <v>47.25</v>
      </c>
      <c r="I270" s="251"/>
      <c r="J270" s="252">
        <f>ROUND(I270*H270,2)</f>
        <v>0</v>
      </c>
      <c r="K270" s="248" t="s">
        <v>125</v>
      </c>
      <c r="L270" s="253"/>
      <c r="M270" s="254" t="s">
        <v>19</v>
      </c>
      <c r="N270" s="255" t="s">
        <v>40</v>
      </c>
      <c r="O270" s="85"/>
      <c r="P270" s="214">
        <f>O270*H270</f>
        <v>0</v>
      </c>
      <c r="Q270" s="214">
        <v>4.0000000000000003E-05</v>
      </c>
      <c r="R270" s="214">
        <f>Q270*H270</f>
        <v>0.0018900000000000002</v>
      </c>
      <c r="S270" s="214">
        <v>0</v>
      </c>
      <c r="T270" s="215">
        <f>S270*H270</f>
        <v>0</v>
      </c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R270" s="216" t="s">
        <v>184</v>
      </c>
      <c r="AT270" s="216" t="s">
        <v>296</v>
      </c>
      <c r="AU270" s="216" t="s">
        <v>79</v>
      </c>
      <c r="AY270" s="18" t="s">
        <v>119</v>
      </c>
      <c r="BE270" s="217">
        <f>IF(N270="základní",J270,0)</f>
        <v>0</v>
      </c>
      <c r="BF270" s="217">
        <f>IF(N270="snížená",J270,0)</f>
        <v>0</v>
      </c>
      <c r="BG270" s="217">
        <f>IF(N270="zákl. přenesená",J270,0)</f>
        <v>0</v>
      </c>
      <c r="BH270" s="217">
        <f>IF(N270="sníž. přenesená",J270,0)</f>
        <v>0</v>
      </c>
      <c r="BI270" s="217">
        <f>IF(N270="nulová",J270,0)</f>
        <v>0</v>
      </c>
      <c r="BJ270" s="18" t="s">
        <v>77</v>
      </c>
      <c r="BK270" s="217">
        <f>ROUND(I270*H270,2)</f>
        <v>0</v>
      </c>
      <c r="BL270" s="18" t="s">
        <v>126</v>
      </c>
      <c r="BM270" s="216" t="s">
        <v>377</v>
      </c>
    </row>
    <row r="271" s="2" customFormat="1">
      <c r="A271" s="39"/>
      <c r="B271" s="40"/>
      <c r="C271" s="41"/>
      <c r="D271" s="218" t="s">
        <v>128</v>
      </c>
      <c r="E271" s="41"/>
      <c r="F271" s="219" t="s">
        <v>376</v>
      </c>
      <c r="G271" s="41"/>
      <c r="H271" s="41"/>
      <c r="I271" s="220"/>
      <c r="J271" s="41"/>
      <c r="K271" s="41"/>
      <c r="L271" s="45"/>
      <c r="M271" s="221"/>
      <c r="N271" s="222"/>
      <c r="O271" s="85"/>
      <c r="P271" s="85"/>
      <c r="Q271" s="85"/>
      <c r="R271" s="85"/>
      <c r="S271" s="85"/>
      <c r="T271" s="86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T271" s="18" t="s">
        <v>128</v>
      </c>
      <c r="AU271" s="18" t="s">
        <v>79</v>
      </c>
    </row>
    <row r="272" s="14" customFormat="1">
      <c r="A272" s="14"/>
      <c r="B272" s="235"/>
      <c r="C272" s="236"/>
      <c r="D272" s="218" t="s">
        <v>132</v>
      </c>
      <c r="E272" s="237" t="s">
        <v>19</v>
      </c>
      <c r="F272" s="238" t="s">
        <v>373</v>
      </c>
      <c r="G272" s="236"/>
      <c r="H272" s="239">
        <v>15</v>
      </c>
      <c r="I272" s="240"/>
      <c r="J272" s="236"/>
      <c r="K272" s="236"/>
      <c r="L272" s="241"/>
      <c r="M272" s="242"/>
      <c r="N272" s="243"/>
      <c r="O272" s="243"/>
      <c r="P272" s="243"/>
      <c r="Q272" s="243"/>
      <c r="R272" s="243"/>
      <c r="S272" s="243"/>
      <c r="T272" s="24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45" t="s">
        <v>132</v>
      </c>
      <c r="AU272" s="245" t="s">
        <v>79</v>
      </c>
      <c r="AV272" s="14" t="s">
        <v>79</v>
      </c>
      <c r="AW272" s="14" t="s">
        <v>31</v>
      </c>
      <c r="AX272" s="14" t="s">
        <v>69</v>
      </c>
      <c r="AY272" s="245" t="s">
        <v>119</v>
      </c>
    </row>
    <row r="273" s="14" customFormat="1">
      <c r="A273" s="14"/>
      <c r="B273" s="235"/>
      <c r="C273" s="236"/>
      <c r="D273" s="218" t="s">
        <v>132</v>
      </c>
      <c r="E273" s="236"/>
      <c r="F273" s="238" t="s">
        <v>378</v>
      </c>
      <c r="G273" s="236"/>
      <c r="H273" s="239">
        <v>47.25</v>
      </c>
      <c r="I273" s="240"/>
      <c r="J273" s="236"/>
      <c r="K273" s="236"/>
      <c r="L273" s="241"/>
      <c r="M273" s="242"/>
      <c r="N273" s="243"/>
      <c r="O273" s="243"/>
      <c r="P273" s="243"/>
      <c r="Q273" s="243"/>
      <c r="R273" s="243"/>
      <c r="S273" s="243"/>
      <c r="T273" s="24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45" t="s">
        <v>132</v>
      </c>
      <c r="AU273" s="245" t="s">
        <v>79</v>
      </c>
      <c r="AV273" s="14" t="s">
        <v>79</v>
      </c>
      <c r="AW273" s="14" t="s">
        <v>4</v>
      </c>
      <c r="AX273" s="14" t="s">
        <v>77</v>
      </c>
      <c r="AY273" s="245" t="s">
        <v>119</v>
      </c>
    </row>
    <row r="274" s="2" customFormat="1" ht="21.75" customHeight="1">
      <c r="A274" s="39"/>
      <c r="B274" s="40"/>
      <c r="C274" s="246" t="s">
        <v>379</v>
      </c>
      <c r="D274" s="246" t="s">
        <v>296</v>
      </c>
      <c r="E274" s="247" t="s">
        <v>380</v>
      </c>
      <c r="F274" s="248" t="s">
        <v>381</v>
      </c>
      <c r="G274" s="249" t="s">
        <v>335</v>
      </c>
      <c r="H274" s="250">
        <v>8</v>
      </c>
      <c r="I274" s="251"/>
      <c r="J274" s="252">
        <f>ROUND(I274*H274,2)</f>
        <v>0</v>
      </c>
      <c r="K274" s="248" t="s">
        <v>125</v>
      </c>
      <c r="L274" s="253"/>
      <c r="M274" s="254" t="s">
        <v>19</v>
      </c>
      <c r="N274" s="255" t="s">
        <v>40</v>
      </c>
      <c r="O274" s="85"/>
      <c r="P274" s="214">
        <f>O274*H274</f>
        <v>0</v>
      </c>
      <c r="Q274" s="214">
        <v>0.00010000000000000001</v>
      </c>
      <c r="R274" s="214">
        <f>Q274*H274</f>
        <v>0.00080000000000000004</v>
      </c>
      <c r="S274" s="214">
        <v>0</v>
      </c>
      <c r="T274" s="215">
        <f>S274*H274</f>
        <v>0</v>
      </c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R274" s="216" t="s">
        <v>184</v>
      </c>
      <c r="AT274" s="216" t="s">
        <v>296</v>
      </c>
      <c r="AU274" s="216" t="s">
        <v>79</v>
      </c>
      <c r="AY274" s="18" t="s">
        <v>119</v>
      </c>
      <c r="BE274" s="217">
        <f>IF(N274="základní",J274,0)</f>
        <v>0</v>
      </c>
      <c r="BF274" s="217">
        <f>IF(N274="snížená",J274,0)</f>
        <v>0</v>
      </c>
      <c r="BG274" s="217">
        <f>IF(N274="zákl. přenesená",J274,0)</f>
        <v>0</v>
      </c>
      <c r="BH274" s="217">
        <f>IF(N274="sníž. přenesená",J274,0)</f>
        <v>0</v>
      </c>
      <c r="BI274" s="217">
        <f>IF(N274="nulová",J274,0)</f>
        <v>0</v>
      </c>
      <c r="BJ274" s="18" t="s">
        <v>77</v>
      </c>
      <c r="BK274" s="217">
        <f>ROUND(I274*H274,2)</f>
        <v>0</v>
      </c>
      <c r="BL274" s="18" t="s">
        <v>126</v>
      </c>
      <c r="BM274" s="216" t="s">
        <v>382</v>
      </c>
    </row>
    <row r="275" s="2" customFormat="1">
      <c r="A275" s="39"/>
      <c r="B275" s="40"/>
      <c r="C275" s="41"/>
      <c r="D275" s="218" t="s">
        <v>128</v>
      </c>
      <c r="E275" s="41"/>
      <c r="F275" s="219" t="s">
        <v>381</v>
      </c>
      <c r="G275" s="41"/>
      <c r="H275" s="41"/>
      <c r="I275" s="220"/>
      <c r="J275" s="41"/>
      <c r="K275" s="41"/>
      <c r="L275" s="45"/>
      <c r="M275" s="221"/>
      <c r="N275" s="222"/>
      <c r="O275" s="85"/>
      <c r="P275" s="85"/>
      <c r="Q275" s="85"/>
      <c r="R275" s="85"/>
      <c r="S275" s="85"/>
      <c r="T275" s="86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T275" s="18" t="s">
        <v>128</v>
      </c>
      <c r="AU275" s="18" t="s">
        <v>79</v>
      </c>
    </row>
    <row r="276" s="14" customFormat="1">
      <c r="A276" s="14"/>
      <c r="B276" s="235"/>
      <c r="C276" s="236"/>
      <c r="D276" s="218" t="s">
        <v>132</v>
      </c>
      <c r="E276" s="237" t="s">
        <v>19</v>
      </c>
      <c r="F276" s="238" t="s">
        <v>184</v>
      </c>
      <c r="G276" s="236"/>
      <c r="H276" s="239">
        <v>8</v>
      </c>
      <c r="I276" s="240"/>
      <c r="J276" s="236"/>
      <c r="K276" s="236"/>
      <c r="L276" s="241"/>
      <c r="M276" s="242"/>
      <c r="N276" s="243"/>
      <c r="O276" s="243"/>
      <c r="P276" s="243"/>
      <c r="Q276" s="243"/>
      <c r="R276" s="243"/>
      <c r="S276" s="243"/>
      <c r="T276" s="24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45" t="s">
        <v>132</v>
      </c>
      <c r="AU276" s="245" t="s">
        <v>79</v>
      </c>
      <c r="AV276" s="14" t="s">
        <v>79</v>
      </c>
      <c r="AW276" s="14" t="s">
        <v>31</v>
      </c>
      <c r="AX276" s="14" t="s">
        <v>69</v>
      </c>
      <c r="AY276" s="245" t="s">
        <v>119</v>
      </c>
    </row>
    <row r="277" s="2" customFormat="1" ht="24.15" customHeight="1">
      <c r="A277" s="39"/>
      <c r="B277" s="40"/>
      <c r="C277" s="246" t="s">
        <v>383</v>
      </c>
      <c r="D277" s="246" t="s">
        <v>296</v>
      </c>
      <c r="E277" s="247" t="s">
        <v>384</v>
      </c>
      <c r="F277" s="248" t="s">
        <v>385</v>
      </c>
      <c r="G277" s="249" t="s">
        <v>369</v>
      </c>
      <c r="H277" s="250">
        <v>15.75</v>
      </c>
      <c r="I277" s="251"/>
      <c r="J277" s="252">
        <f>ROUND(I277*H277,2)</f>
        <v>0</v>
      </c>
      <c r="K277" s="248" t="s">
        <v>125</v>
      </c>
      <c r="L277" s="253"/>
      <c r="M277" s="254" t="s">
        <v>19</v>
      </c>
      <c r="N277" s="255" t="s">
        <v>40</v>
      </c>
      <c r="O277" s="85"/>
      <c r="P277" s="214">
        <f>O277*H277</f>
        <v>0</v>
      </c>
      <c r="Q277" s="214">
        <v>0.0018</v>
      </c>
      <c r="R277" s="214">
        <f>Q277*H277</f>
        <v>0.02835</v>
      </c>
      <c r="S277" s="214">
        <v>0</v>
      </c>
      <c r="T277" s="215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16" t="s">
        <v>184</v>
      </c>
      <c r="AT277" s="216" t="s">
        <v>296</v>
      </c>
      <c r="AU277" s="216" t="s">
        <v>79</v>
      </c>
      <c r="AY277" s="18" t="s">
        <v>119</v>
      </c>
      <c r="BE277" s="217">
        <f>IF(N277="základní",J277,0)</f>
        <v>0</v>
      </c>
      <c r="BF277" s="217">
        <f>IF(N277="snížená",J277,0)</f>
        <v>0</v>
      </c>
      <c r="BG277" s="217">
        <f>IF(N277="zákl. přenesená",J277,0)</f>
        <v>0</v>
      </c>
      <c r="BH277" s="217">
        <f>IF(N277="sníž. přenesená",J277,0)</f>
        <v>0</v>
      </c>
      <c r="BI277" s="217">
        <f>IF(N277="nulová",J277,0)</f>
        <v>0</v>
      </c>
      <c r="BJ277" s="18" t="s">
        <v>77</v>
      </c>
      <c r="BK277" s="217">
        <f>ROUND(I277*H277,2)</f>
        <v>0</v>
      </c>
      <c r="BL277" s="18" t="s">
        <v>126</v>
      </c>
      <c r="BM277" s="216" t="s">
        <v>386</v>
      </c>
    </row>
    <row r="278" s="2" customFormat="1">
      <c r="A278" s="39"/>
      <c r="B278" s="40"/>
      <c r="C278" s="41"/>
      <c r="D278" s="218" t="s">
        <v>128</v>
      </c>
      <c r="E278" s="41"/>
      <c r="F278" s="219" t="s">
        <v>385</v>
      </c>
      <c r="G278" s="41"/>
      <c r="H278" s="41"/>
      <c r="I278" s="220"/>
      <c r="J278" s="41"/>
      <c r="K278" s="41"/>
      <c r="L278" s="45"/>
      <c r="M278" s="221"/>
      <c r="N278" s="222"/>
      <c r="O278" s="85"/>
      <c r="P278" s="85"/>
      <c r="Q278" s="85"/>
      <c r="R278" s="85"/>
      <c r="S278" s="85"/>
      <c r="T278" s="86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T278" s="18" t="s">
        <v>128</v>
      </c>
      <c r="AU278" s="18" t="s">
        <v>79</v>
      </c>
    </row>
    <row r="279" s="14" customFormat="1">
      <c r="A279" s="14"/>
      <c r="B279" s="235"/>
      <c r="C279" s="236"/>
      <c r="D279" s="218" t="s">
        <v>132</v>
      </c>
      <c r="E279" s="237" t="s">
        <v>19</v>
      </c>
      <c r="F279" s="238" t="s">
        <v>373</v>
      </c>
      <c r="G279" s="236"/>
      <c r="H279" s="239">
        <v>15</v>
      </c>
      <c r="I279" s="240"/>
      <c r="J279" s="236"/>
      <c r="K279" s="236"/>
      <c r="L279" s="241"/>
      <c r="M279" s="242"/>
      <c r="N279" s="243"/>
      <c r="O279" s="243"/>
      <c r="P279" s="243"/>
      <c r="Q279" s="243"/>
      <c r="R279" s="243"/>
      <c r="S279" s="243"/>
      <c r="T279" s="24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45" t="s">
        <v>132</v>
      </c>
      <c r="AU279" s="245" t="s">
        <v>79</v>
      </c>
      <c r="AV279" s="14" t="s">
        <v>79</v>
      </c>
      <c r="AW279" s="14" t="s">
        <v>31</v>
      </c>
      <c r="AX279" s="14" t="s">
        <v>69</v>
      </c>
      <c r="AY279" s="245" t="s">
        <v>119</v>
      </c>
    </row>
    <row r="280" s="14" customFormat="1">
      <c r="A280" s="14"/>
      <c r="B280" s="235"/>
      <c r="C280" s="236"/>
      <c r="D280" s="218" t="s">
        <v>132</v>
      </c>
      <c r="E280" s="236"/>
      <c r="F280" s="238" t="s">
        <v>387</v>
      </c>
      <c r="G280" s="236"/>
      <c r="H280" s="239">
        <v>15.75</v>
      </c>
      <c r="I280" s="240"/>
      <c r="J280" s="236"/>
      <c r="K280" s="236"/>
      <c r="L280" s="241"/>
      <c r="M280" s="242"/>
      <c r="N280" s="243"/>
      <c r="O280" s="243"/>
      <c r="P280" s="243"/>
      <c r="Q280" s="243"/>
      <c r="R280" s="243"/>
      <c r="S280" s="243"/>
      <c r="T280" s="24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45" t="s">
        <v>132</v>
      </c>
      <c r="AU280" s="245" t="s">
        <v>79</v>
      </c>
      <c r="AV280" s="14" t="s">
        <v>79</v>
      </c>
      <c r="AW280" s="14" t="s">
        <v>4</v>
      </c>
      <c r="AX280" s="14" t="s">
        <v>77</v>
      </c>
      <c r="AY280" s="245" t="s">
        <v>119</v>
      </c>
    </row>
    <row r="281" s="12" customFormat="1" ht="22.8" customHeight="1">
      <c r="A281" s="12"/>
      <c r="B281" s="189"/>
      <c r="C281" s="190"/>
      <c r="D281" s="191" t="s">
        <v>68</v>
      </c>
      <c r="E281" s="203" t="s">
        <v>126</v>
      </c>
      <c r="F281" s="203" t="s">
        <v>388</v>
      </c>
      <c r="G281" s="190"/>
      <c r="H281" s="190"/>
      <c r="I281" s="193"/>
      <c r="J281" s="204">
        <f>BK281</f>
        <v>0</v>
      </c>
      <c r="K281" s="190"/>
      <c r="L281" s="195"/>
      <c r="M281" s="196"/>
      <c r="N281" s="197"/>
      <c r="O281" s="197"/>
      <c r="P281" s="198">
        <f>SUM(P282:P289)</f>
        <v>0</v>
      </c>
      <c r="Q281" s="197"/>
      <c r="R281" s="198">
        <f>SUM(R282:R289)</f>
        <v>2.6551355999999999</v>
      </c>
      <c r="S281" s="197"/>
      <c r="T281" s="199">
        <f>SUM(T282:T289)</f>
        <v>0</v>
      </c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R281" s="200" t="s">
        <v>77</v>
      </c>
      <c r="AT281" s="201" t="s">
        <v>68</v>
      </c>
      <c r="AU281" s="201" t="s">
        <v>77</v>
      </c>
      <c r="AY281" s="200" t="s">
        <v>119</v>
      </c>
      <c r="BK281" s="202">
        <f>SUM(BK282:BK289)</f>
        <v>0</v>
      </c>
    </row>
    <row r="282" s="2" customFormat="1" ht="24.15" customHeight="1">
      <c r="A282" s="39"/>
      <c r="B282" s="40"/>
      <c r="C282" s="205" t="s">
        <v>389</v>
      </c>
      <c r="D282" s="205" t="s">
        <v>121</v>
      </c>
      <c r="E282" s="206" t="s">
        <v>390</v>
      </c>
      <c r="F282" s="207" t="s">
        <v>391</v>
      </c>
      <c r="G282" s="208" t="s">
        <v>124</v>
      </c>
      <c r="H282" s="209">
        <v>300.44299999999998</v>
      </c>
      <c r="I282" s="210"/>
      <c r="J282" s="211">
        <f>ROUND(I282*H282,2)</f>
        <v>0</v>
      </c>
      <c r="K282" s="207" t="s">
        <v>125</v>
      </c>
      <c r="L282" s="45"/>
      <c r="M282" s="212" t="s">
        <v>19</v>
      </c>
      <c r="N282" s="213" t="s">
        <v>40</v>
      </c>
      <c r="O282" s="85"/>
      <c r="P282" s="214">
        <f>O282*H282</f>
        <v>0</v>
      </c>
      <c r="Q282" s="214">
        <v>0</v>
      </c>
      <c r="R282" s="214">
        <f>Q282*H282</f>
        <v>0</v>
      </c>
      <c r="S282" s="214">
        <v>0</v>
      </c>
      <c r="T282" s="215">
        <f>S282*H282</f>
        <v>0</v>
      </c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R282" s="216" t="s">
        <v>126</v>
      </c>
      <c r="AT282" s="216" t="s">
        <v>121</v>
      </c>
      <c r="AU282" s="216" t="s">
        <v>79</v>
      </c>
      <c r="AY282" s="18" t="s">
        <v>119</v>
      </c>
      <c r="BE282" s="217">
        <f>IF(N282="základní",J282,0)</f>
        <v>0</v>
      </c>
      <c r="BF282" s="217">
        <f>IF(N282="snížená",J282,0)</f>
        <v>0</v>
      </c>
      <c r="BG282" s="217">
        <f>IF(N282="zákl. přenesená",J282,0)</f>
        <v>0</v>
      </c>
      <c r="BH282" s="217">
        <f>IF(N282="sníž. přenesená",J282,0)</f>
        <v>0</v>
      </c>
      <c r="BI282" s="217">
        <f>IF(N282="nulová",J282,0)</f>
        <v>0</v>
      </c>
      <c r="BJ282" s="18" t="s">
        <v>77</v>
      </c>
      <c r="BK282" s="217">
        <f>ROUND(I282*H282,2)</f>
        <v>0</v>
      </c>
      <c r="BL282" s="18" t="s">
        <v>126</v>
      </c>
      <c r="BM282" s="216" t="s">
        <v>392</v>
      </c>
    </row>
    <row r="283" s="2" customFormat="1">
      <c r="A283" s="39"/>
      <c r="B283" s="40"/>
      <c r="C283" s="41"/>
      <c r="D283" s="218" t="s">
        <v>128</v>
      </c>
      <c r="E283" s="41"/>
      <c r="F283" s="219" t="s">
        <v>393</v>
      </c>
      <c r="G283" s="41"/>
      <c r="H283" s="41"/>
      <c r="I283" s="220"/>
      <c r="J283" s="41"/>
      <c r="K283" s="41"/>
      <c r="L283" s="45"/>
      <c r="M283" s="221"/>
      <c r="N283" s="222"/>
      <c r="O283" s="85"/>
      <c r="P283" s="85"/>
      <c r="Q283" s="85"/>
      <c r="R283" s="85"/>
      <c r="S283" s="85"/>
      <c r="T283" s="86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T283" s="18" t="s">
        <v>128</v>
      </c>
      <c r="AU283" s="18" t="s">
        <v>79</v>
      </c>
    </row>
    <row r="284" s="2" customFormat="1">
      <c r="A284" s="39"/>
      <c r="B284" s="40"/>
      <c r="C284" s="41"/>
      <c r="D284" s="223" t="s">
        <v>130</v>
      </c>
      <c r="E284" s="41"/>
      <c r="F284" s="224" t="s">
        <v>394</v>
      </c>
      <c r="G284" s="41"/>
      <c r="H284" s="41"/>
      <c r="I284" s="220"/>
      <c r="J284" s="41"/>
      <c r="K284" s="41"/>
      <c r="L284" s="45"/>
      <c r="M284" s="221"/>
      <c r="N284" s="222"/>
      <c r="O284" s="85"/>
      <c r="P284" s="85"/>
      <c r="Q284" s="85"/>
      <c r="R284" s="85"/>
      <c r="S284" s="85"/>
      <c r="T284" s="86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T284" s="18" t="s">
        <v>130</v>
      </c>
      <c r="AU284" s="18" t="s">
        <v>79</v>
      </c>
    </row>
    <row r="285" s="13" customFormat="1">
      <c r="A285" s="13"/>
      <c r="B285" s="225"/>
      <c r="C285" s="226"/>
      <c r="D285" s="218" t="s">
        <v>132</v>
      </c>
      <c r="E285" s="227" t="s">
        <v>19</v>
      </c>
      <c r="F285" s="228" t="s">
        <v>395</v>
      </c>
      <c r="G285" s="226"/>
      <c r="H285" s="227" t="s">
        <v>19</v>
      </c>
      <c r="I285" s="229"/>
      <c r="J285" s="226"/>
      <c r="K285" s="226"/>
      <c r="L285" s="230"/>
      <c r="M285" s="231"/>
      <c r="N285" s="232"/>
      <c r="O285" s="232"/>
      <c r="P285" s="232"/>
      <c r="Q285" s="232"/>
      <c r="R285" s="232"/>
      <c r="S285" s="232"/>
      <c r="T285" s="23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34" t="s">
        <v>132</v>
      </c>
      <c r="AU285" s="234" t="s">
        <v>79</v>
      </c>
      <c r="AV285" s="13" t="s">
        <v>77</v>
      </c>
      <c r="AW285" s="13" t="s">
        <v>31</v>
      </c>
      <c r="AX285" s="13" t="s">
        <v>69</v>
      </c>
      <c r="AY285" s="234" t="s">
        <v>119</v>
      </c>
    </row>
    <row r="286" s="14" customFormat="1">
      <c r="A286" s="14"/>
      <c r="B286" s="235"/>
      <c r="C286" s="236"/>
      <c r="D286" s="218" t="s">
        <v>132</v>
      </c>
      <c r="E286" s="237" t="s">
        <v>19</v>
      </c>
      <c r="F286" s="238" t="s">
        <v>396</v>
      </c>
      <c r="G286" s="236"/>
      <c r="H286" s="239">
        <v>300.44299999999998</v>
      </c>
      <c r="I286" s="240"/>
      <c r="J286" s="236"/>
      <c r="K286" s="236"/>
      <c r="L286" s="241"/>
      <c r="M286" s="242"/>
      <c r="N286" s="243"/>
      <c r="O286" s="243"/>
      <c r="P286" s="243"/>
      <c r="Q286" s="243"/>
      <c r="R286" s="243"/>
      <c r="S286" s="243"/>
      <c r="T286" s="24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45" t="s">
        <v>132</v>
      </c>
      <c r="AU286" s="245" t="s">
        <v>79</v>
      </c>
      <c r="AV286" s="14" t="s">
        <v>79</v>
      </c>
      <c r="AW286" s="14" t="s">
        <v>31</v>
      </c>
      <c r="AX286" s="14" t="s">
        <v>69</v>
      </c>
      <c r="AY286" s="245" t="s">
        <v>119</v>
      </c>
    </row>
    <row r="287" s="2" customFormat="1" ht="16.5" customHeight="1">
      <c r="A287" s="39"/>
      <c r="B287" s="40"/>
      <c r="C287" s="246" t="s">
        <v>397</v>
      </c>
      <c r="D287" s="246" t="s">
        <v>296</v>
      </c>
      <c r="E287" s="247" t="s">
        <v>398</v>
      </c>
      <c r="F287" s="248" t="s">
        <v>399</v>
      </c>
      <c r="G287" s="249" t="s">
        <v>124</v>
      </c>
      <c r="H287" s="250">
        <v>340.40199999999999</v>
      </c>
      <c r="I287" s="251"/>
      <c r="J287" s="252">
        <f>ROUND(I287*H287,2)</f>
        <v>0</v>
      </c>
      <c r="K287" s="248" t="s">
        <v>19</v>
      </c>
      <c r="L287" s="253"/>
      <c r="M287" s="254" t="s">
        <v>19</v>
      </c>
      <c r="N287" s="255" t="s">
        <v>40</v>
      </c>
      <c r="O287" s="85"/>
      <c r="P287" s="214">
        <f>O287*H287</f>
        <v>0</v>
      </c>
      <c r="Q287" s="214">
        <v>0.0077999999999999996</v>
      </c>
      <c r="R287" s="214">
        <f>Q287*H287</f>
        <v>2.6551355999999999</v>
      </c>
      <c r="S287" s="214">
        <v>0</v>
      </c>
      <c r="T287" s="215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16" t="s">
        <v>184</v>
      </c>
      <c r="AT287" s="216" t="s">
        <v>296</v>
      </c>
      <c r="AU287" s="216" t="s">
        <v>79</v>
      </c>
      <c r="AY287" s="18" t="s">
        <v>119</v>
      </c>
      <c r="BE287" s="217">
        <f>IF(N287="základní",J287,0)</f>
        <v>0</v>
      </c>
      <c r="BF287" s="217">
        <f>IF(N287="snížená",J287,0)</f>
        <v>0</v>
      </c>
      <c r="BG287" s="217">
        <f>IF(N287="zákl. přenesená",J287,0)</f>
        <v>0</v>
      </c>
      <c r="BH287" s="217">
        <f>IF(N287="sníž. přenesená",J287,0)</f>
        <v>0</v>
      </c>
      <c r="BI287" s="217">
        <f>IF(N287="nulová",J287,0)</f>
        <v>0</v>
      </c>
      <c r="BJ287" s="18" t="s">
        <v>77</v>
      </c>
      <c r="BK287" s="217">
        <f>ROUND(I287*H287,2)</f>
        <v>0</v>
      </c>
      <c r="BL287" s="18" t="s">
        <v>126</v>
      </c>
      <c r="BM287" s="216" t="s">
        <v>400</v>
      </c>
    </row>
    <row r="288" s="2" customFormat="1">
      <c r="A288" s="39"/>
      <c r="B288" s="40"/>
      <c r="C288" s="41"/>
      <c r="D288" s="218" t="s">
        <v>128</v>
      </c>
      <c r="E288" s="41"/>
      <c r="F288" s="219" t="s">
        <v>399</v>
      </c>
      <c r="G288" s="41"/>
      <c r="H288" s="41"/>
      <c r="I288" s="220"/>
      <c r="J288" s="41"/>
      <c r="K288" s="41"/>
      <c r="L288" s="45"/>
      <c r="M288" s="221"/>
      <c r="N288" s="222"/>
      <c r="O288" s="85"/>
      <c r="P288" s="85"/>
      <c r="Q288" s="85"/>
      <c r="R288" s="85"/>
      <c r="S288" s="85"/>
      <c r="T288" s="86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T288" s="18" t="s">
        <v>128</v>
      </c>
      <c r="AU288" s="18" t="s">
        <v>79</v>
      </c>
    </row>
    <row r="289" s="14" customFormat="1">
      <c r="A289" s="14"/>
      <c r="B289" s="235"/>
      <c r="C289" s="236"/>
      <c r="D289" s="218" t="s">
        <v>132</v>
      </c>
      <c r="E289" s="236"/>
      <c r="F289" s="238" t="s">
        <v>401</v>
      </c>
      <c r="G289" s="236"/>
      <c r="H289" s="239">
        <v>340.40199999999999</v>
      </c>
      <c r="I289" s="240"/>
      <c r="J289" s="236"/>
      <c r="K289" s="236"/>
      <c r="L289" s="241"/>
      <c r="M289" s="242"/>
      <c r="N289" s="243"/>
      <c r="O289" s="243"/>
      <c r="P289" s="243"/>
      <c r="Q289" s="243"/>
      <c r="R289" s="243"/>
      <c r="S289" s="243"/>
      <c r="T289" s="24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45" t="s">
        <v>132</v>
      </c>
      <c r="AU289" s="245" t="s">
        <v>79</v>
      </c>
      <c r="AV289" s="14" t="s">
        <v>79</v>
      </c>
      <c r="AW289" s="14" t="s">
        <v>4</v>
      </c>
      <c r="AX289" s="14" t="s">
        <v>77</v>
      </c>
      <c r="AY289" s="245" t="s">
        <v>119</v>
      </c>
    </row>
    <row r="290" s="12" customFormat="1" ht="22.8" customHeight="1">
      <c r="A290" s="12"/>
      <c r="B290" s="189"/>
      <c r="C290" s="190"/>
      <c r="D290" s="191" t="s">
        <v>68</v>
      </c>
      <c r="E290" s="203" t="s">
        <v>168</v>
      </c>
      <c r="F290" s="203" t="s">
        <v>402</v>
      </c>
      <c r="G290" s="190"/>
      <c r="H290" s="190"/>
      <c r="I290" s="193"/>
      <c r="J290" s="204">
        <f>BK290</f>
        <v>0</v>
      </c>
      <c r="K290" s="190"/>
      <c r="L290" s="195"/>
      <c r="M290" s="196"/>
      <c r="N290" s="197"/>
      <c r="O290" s="197"/>
      <c r="P290" s="198">
        <f>SUM(P291:P325)</f>
        <v>0</v>
      </c>
      <c r="Q290" s="197"/>
      <c r="R290" s="198">
        <f>SUM(R291:R325)</f>
        <v>160.34167983999996</v>
      </c>
      <c r="S290" s="197"/>
      <c r="T290" s="199">
        <f>SUM(T291:T325)</f>
        <v>0</v>
      </c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R290" s="200" t="s">
        <v>77</v>
      </c>
      <c r="AT290" s="201" t="s">
        <v>68</v>
      </c>
      <c r="AU290" s="201" t="s">
        <v>77</v>
      </c>
      <c r="AY290" s="200" t="s">
        <v>119</v>
      </c>
      <c r="BK290" s="202">
        <f>SUM(BK291:BK325)</f>
        <v>0</v>
      </c>
    </row>
    <row r="291" s="2" customFormat="1" ht="33" customHeight="1">
      <c r="A291" s="39"/>
      <c r="B291" s="40"/>
      <c r="C291" s="205" t="s">
        <v>403</v>
      </c>
      <c r="D291" s="205" t="s">
        <v>121</v>
      </c>
      <c r="E291" s="206" t="s">
        <v>404</v>
      </c>
      <c r="F291" s="207" t="s">
        <v>405</v>
      </c>
      <c r="G291" s="208" t="s">
        <v>137</v>
      </c>
      <c r="H291" s="209">
        <v>61.579999999999998</v>
      </c>
      <c r="I291" s="210"/>
      <c r="J291" s="211">
        <f>ROUND(I291*H291,2)</f>
        <v>0</v>
      </c>
      <c r="K291" s="207" t="s">
        <v>125</v>
      </c>
      <c r="L291" s="45"/>
      <c r="M291" s="212" t="s">
        <v>19</v>
      </c>
      <c r="N291" s="213" t="s">
        <v>40</v>
      </c>
      <c r="O291" s="85"/>
      <c r="P291" s="214">
        <f>O291*H291</f>
        <v>0</v>
      </c>
      <c r="Q291" s="214">
        <v>2.5018699999999998</v>
      </c>
      <c r="R291" s="214">
        <f>Q291*H291</f>
        <v>154.06515459999997</v>
      </c>
      <c r="S291" s="214">
        <v>0</v>
      </c>
      <c r="T291" s="215">
        <f>S291*H291</f>
        <v>0</v>
      </c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R291" s="216" t="s">
        <v>126</v>
      </c>
      <c r="AT291" s="216" t="s">
        <v>121</v>
      </c>
      <c r="AU291" s="216" t="s">
        <v>79</v>
      </c>
      <c r="AY291" s="18" t="s">
        <v>119</v>
      </c>
      <c r="BE291" s="217">
        <f>IF(N291="základní",J291,0)</f>
        <v>0</v>
      </c>
      <c r="BF291" s="217">
        <f>IF(N291="snížená",J291,0)</f>
        <v>0</v>
      </c>
      <c r="BG291" s="217">
        <f>IF(N291="zákl. přenesená",J291,0)</f>
        <v>0</v>
      </c>
      <c r="BH291" s="217">
        <f>IF(N291="sníž. přenesená",J291,0)</f>
        <v>0</v>
      </c>
      <c r="BI291" s="217">
        <f>IF(N291="nulová",J291,0)</f>
        <v>0</v>
      </c>
      <c r="BJ291" s="18" t="s">
        <v>77</v>
      </c>
      <c r="BK291" s="217">
        <f>ROUND(I291*H291,2)</f>
        <v>0</v>
      </c>
      <c r="BL291" s="18" t="s">
        <v>126</v>
      </c>
      <c r="BM291" s="216" t="s">
        <v>406</v>
      </c>
    </row>
    <row r="292" s="2" customFormat="1">
      <c r="A292" s="39"/>
      <c r="B292" s="40"/>
      <c r="C292" s="41"/>
      <c r="D292" s="218" t="s">
        <v>128</v>
      </c>
      <c r="E292" s="41"/>
      <c r="F292" s="219" t="s">
        <v>407</v>
      </c>
      <c r="G292" s="41"/>
      <c r="H292" s="41"/>
      <c r="I292" s="220"/>
      <c r="J292" s="41"/>
      <c r="K292" s="41"/>
      <c r="L292" s="45"/>
      <c r="M292" s="221"/>
      <c r="N292" s="222"/>
      <c r="O292" s="85"/>
      <c r="P292" s="85"/>
      <c r="Q292" s="85"/>
      <c r="R292" s="85"/>
      <c r="S292" s="85"/>
      <c r="T292" s="86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T292" s="18" t="s">
        <v>128</v>
      </c>
      <c r="AU292" s="18" t="s">
        <v>79</v>
      </c>
    </row>
    <row r="293" s="2" customFormat="1">
      <c r="A293" s="39"/>
      <c r="B293" s="40"/>
      <c r="C293" s="41"/>
      <c r="D293" s="223" t="s">
        <v>130</v>
      </c>
      <c r="E293" s="41"/>
      <c r="F293" s="224" t="s">
        <v>408</v>
      </c>
      <c r="G293" s="41"/>
      <c r="H293" s="41"/>
      <c r="I293" s="220"/>
      <c r="J293" s="41"/>
      <c r="K293" s="41"/>
      <c r="L293" s="45"/>
      <c r="M293" s="221"/>
      <c r="N293" s="222"/>
      <c r="O293" s="85"/>
      <c r="P293" s="85"/>
      <c r="Q293" s="85"/>
      <c r="R293" s="85"/>
      <c r="S293" s="85"/>
      <c r="T293" s="86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T293" s="18" t="s">
        <v>130</v>
      </c>
      <c r="AU293" s="18" t="s">
        <v>79</v>
      </c>
    </row>
    <row r="294" s="13" customFormat="1">
      <c r="A294" s="13"/>
      <c r="B294" s="225"/>
      <c r="C294" s="226"/>
      <c r="D294" s="218" t="s">
        <v>132</v>
      </c>
      <c r="E294" s="227" t="s">
        <v>19</v>
      </c>
      <c r="F294" s="228" t="s">
        <v>409</v>
      </c>
      <c r="G294" s="226"/>
      <c r="H294" s="227" t="s">
        <v>19</v>
      </c>
      <c r="I294" s="229"/>
      <c r="J294" s="226"/>
      <c r="K294" s="226"/>
      <c r="L294" s="230"/>
      <c r="M294" s="231"/>
      <c r="N294" s="232"/>
      <c r="O294" s="232"/>
      <c r="P294" s="232"/>
      <c r="Q294" s="232"/>
      <c r="R294" s="232"/>
      <c r="S294" s="232"/>
      <c r="T294" s="23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34" t="s">
        <v>132</v>
      </c>
      <c r="AU294" s="234" t="s">
        <v>79</v>
      </c>
      <c r="AV294" s="13" t="s">
        <v>77</v>
      </c>
      <c r="AW294" s="13" t="s">
        <v>31</v>
      </c>
      <c r="AX294" s="13" t="s">
        <v>69</v>
      </c>
      <c r="AY294" s="234" t="s">
        <v>119</v>
      </c>
    </row>
    <row r="295" s="14" customFormat="1">
      <c r="A295" s="14"/>
      <c r="B295" s="235"/>
      <c r="C295" s="236"/>
      <c r="D295" s="218" t="s">
        <v>132</v>
      </c>
      <c r="E295" s="237" t="s">
        <v>19</v>
      </c>
      <c r="F295" s="238" t="s">
        <v>410</v>
      </c>
      <c r="G295" s="236"/>
      <c r="H295" s="239">
        <v>61.579999999999998</v>
      </c>
      <c r="I295" s="240"/>
      <c r="J295" s="236"/>
      <c r="K295" s="236"/>
      <c r="L295" s="241"/>
      <c r="M295" s="242"/>
      <c r="N295" s="243"/>
      <c r="O295" s="243"/>
      <c r="P295" s="243"/>
      <c r="Q295" s="243"/>
      <c r="R295" s="243"/>
      <c r="S295" s="243"/>
      <c r="T295" s="24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45" t="s">
        <v>132</v>
      </c>
      <c r="AU295" s="245" t="s">
        <v>79</v>
      </c>
      <c r="AV295" s="14" t="s">
        <v>79</v>
      </c>
      <c r="AW295" s="14" t="s">
        <v>31</v>
      </c>
      <c r="AX295" s="14" t="s">
        <v>69</v>
      </c>
      <c r="AY295" s="245" t="s">
        <v>119</v>
      </c>
    </row>
    <row r="296" s="2" customFormat="1" ht="24.15" customHeight="1">
      <c r="A296" s="39"/>
      <c r="B296" s="40"/>
      <c r="C296" s="205" t="s">
        <v>411</v>
      </c>
      <c r="D296" s="205" t="s">
        <v>121</v>
      </c>
      <c r="E296" s="206" t="s">
        <v>412</v>
      </c>
      <c r="F296" s="207" t="s">
        <v>413</v>
      </c>
      <c r="G296" s="208" t="s">
        <v>137</v>
      </c>
      <c r="H296" s="209">
        <v>307.89999999999998</v>
      </c>
      <c r="I296" s="210"/>
      <c r="J296" s="211">
        <f>ROUND(I296*H296,2)</f>
        <v>0</v>
      </c>
      <c r="K296" s="207" t="s">
        <v>125</v>
      </c>
      <c r="L296" s="45"/>
      <c r="M296" s="212" t="s">
        <v>19</v>
      </c>
      <c r="N296" s="213" t="s">
        <v>40</v>
      </c>
      <c r="O296" s="85"/>
      <c r="P296" s="214">
        <f>O296*H296</f>
        <v>0</v>
      </c>
      <c r="Q296" s="214">
        <v>0</v>
      </c>
      <c r="R296" s="214">
        <f>Q296*H296</f>
        <v>0</v>
      </c>
      <c r="S296" s="214">
        <v>0</v>
      </c>
      <c r="T296" s="215">
        <f>S296*H296</f>
        <v>0</v>
      </c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R296" s="216" t="s">
        <v>126</v>
      </c>
      <c r="AT296" s="216" t="s">
        <v>121</v>
      </c>
      <c r="AU296" s="216" t="s">
        <v>79</v>
      </c>
      <c r="AY296" s="18" t="s">
        <v>119</v>
      </c>
      <c r="BE296" s="217">
        <f>IF(N296="základní",J296,0)</f>
        <v>0</v>
      </c>
      <c r="BF296" s="217">
        <f>IF(N296="snížená",J296,0)</f>
        <v>0</v>
      </c>
      <c r="BG296" s="217">
        <f>IF(N296="zákl. přenesená",J296,0)</f>
        <v>0</v>
      </c>
      <c r="BH296" s="217">
        <f>IF(N296="sníž. přenesená",J296,0)</f>
        <v>0</v>
      </c>
      <c r="BI296" s="217">
        <f>IF(N296="nulová",J296,0)</f>
        <v>0</v>
      </c>
      <c r="BJ296" s="18" t="s">
        <v>77</v>
      </c>
      <c r="BK296" s="217">
        <f>ROUND(I296*H296,2)</f>
        <v>0</v>
      </c>
      <c r="BL296" s="18" t="s">
        <v>126</v>
      </c>
      <c r="BM296" s="216" t="s">
        <v>414</v>
      </c>
    </row>
    <row r="297" s="2" customFormat="1">
      <c r="A297" s="39"/>
      <c r="B297" s="40"/>
      <c r="C297" s="41"/>
      <c r="D297" s="218" t="s">
        <v>128</v>
      </c>
      <c r="E297" s="41"/>
      <c r="F297" s="219" t="s">
        <v>415</v>
      </c>
      <c r="G297" s="41"/>
      <c r="H297" s="41"/>
      <c r="I297" s="220"/>
      <c r="J297" s="41"/>
      <c r="K297" s="41"/>
      <c r="L297" s="45"/>
      <c r="M297" s="221"/>
      <c r="N297" s="222"/>
      <c r="O297" s="85"/>
      <c r="P297" s="85"/>
      <c r="Q297" s="85"/>
      <c r="R297" s="85"/>
      <c r="S297" s="85"/>
      <c r="T297" s="86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T297" s="18" t="s">
        <v>128</v>
      </c>
      <c r="AU297" s="18" t="s">
        <v>79</v>
      </c>
    </row>
    <row r="298" s="2" customFormat="1">
      <c r="A298" s="39"/>
      <c r="B298" s="40"/>
      <c r="C298" s="41"/>
      <c r="D298" s="223" t="s">
        <v>130</v>
      </c>
      <c r="E298" s="41"/>
      <c r="F298" s="224" t="s">
        <v>416</v>
      </c>
      <c r="G298" s="41"/>
      <c r="H298" s="41"/>
      <c r="I298" s="220"/>
      <c r="J298" s="41"/>
      <c r="K298" s="41"/>
      <c r="L298" s="45"/>
      <c r="M298" s="221"/>
      <c r="N298" s="222"/>
      <c r="O298" s="85"/>
      <c r="P298" s="85"/>
      <c r="Q298" s="85"/>
      <c r="R298" s="85"/>
      <c r="S298" s="85"/>
      <c r="T298" s="86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T298" s="18" t="s">
        <v>130</v>
      </c>
      <c r="AU298" s="18" t="s">
        <v>79</v>
      </c>
    </row>
    <row r="299" s="13" customFormat="1">
      <c r="A299" s="13"/>
      <c r="B299" s="225"/>
      <c r="C299" s="226"/>
      <c r="D299" s="218" t="s">
        <v>132</v>
      </c>
      <c r="E299" s="227" t="s">
        <v>19</v>
      </c>
      <c r="F299" s="228" t="s">
        <v>409</v>
      </c>
      <c r="G299" s="226"/>
      <c r="H299" s="227" t="s">
        <v>19</v>
      </c>
      <c r="I299" s="229"/>
      <c r="J299" s="226"/>
      <c r="K299" s="226"/>
      <c r="L299" s="230"/>
      <c r="M299" s="231"/>
      <c r="N299" s="232"/>
      <c r="O299" s="232"/>
      <c r="P299" s="232"/>
      <c r="Q299" s="232"/>
      <c r="R299" s="232"/>
      <c r="S299" s="232"/>
      <c r="T299" s="23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34" t="s">
        <v>132</v>
      </c>
      <c r="AU299" s="234" t="s">
        <v>79</v>
      </c>
      <c r="AV299" s="13" t="s">
        <v>77</v>
      </c>
      <c r="AW299" s="13" t="s">
        <v>31</v>
      </c>
      <c r="AX299" s="13" t="s">
        <v>69</v>
      </c>
      <c r="AY299" s="234" t="s">
        <v>119</v>
      </c>
    </row>
    <row r="300" s="14" customFormat="1">
      <c r="A300" s="14"/>
      <c r="B300" s="235"/>
      <c r="C300" s="236"/>
      <c r="D300" s="218" t="s">
        <v>132</v>
      </c>
      <c r="E300" s="237" t="s">
        <v>19</v>
      </c>
      <c r="F300" s="238" t="s">
        <v>417</v>
      </c>
      <c r="G300" s="236"/>
      <c r="H300" s="239">
        <v>307.89999999999998</v>
      </c>
      <c r="I300" s="240"/>
      <c r="J300" s="236"/>
      <c r="K300" s="236"/>
      <c r="L300" s="241"/>
      <c r="M300" s="242"/>
      <c r="N300" s="243"/>
      <c r="O300" s="243"/>
      <c r="P300" s="243"/>
      <c r="Q300" s="243"/>
      <c r="R300" s="243"/>
      <c r="S300" s="243"/>
      <c r="T300" s="24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45" t="s">
        <v>132</v>
      </c>
      <c r="AU300" s="245" t="s">
        <v>79</v>
      </c>
      <c r="AV300" s="14" t="s">
        <v>79</v>
      </c>
      <c r="AW300" s="14" t="s">
        <v>31</v>
      </c>
      <c r="AX300" s="14" t="s">
        <v>69</v>
      </c>
      <c r="AY300" s="245" t="s">
        <v>119</v>
      </c>
    </row>
    <row r="301" s="2" customFormat="1" ht="33" customHeight="1">
      <c r="A301" s="39"/>
      <c r="B301" s="40"/>
      <c r="C301" s="205" t="s">
        <v>418</v>
      </c>
      <c r="D301" s="205" t="s">
        <v>121</v>
      </c>
      <c r="E301" s="206" t="s">
        <v>419</v>
      </c>
      <c r="F301" s="207" t="s">
        <v>420</v>
      </c>
      <c r="G301" s="208" t="s">
        <v>137</v>
      </c>
      <c r="H301" s="209">
        <v>123.16</v>
      </c>
      <c r="I301" s="210"/>
      <c r="J301" s="211">
        <f>ROUND(I301*H301,2)</f>
        <v>0</v>
      </c>
      <c r="K301" s="207" t="s">
        <v>125</v>
      </c>
      <c r="L301" s="45"/>
      <c r="M301" s="212" t="s">
        <v>19</v>
      </c>
      <c r="N301" s="213" t="s">
        <v>40</v>
      </c>
      <c r="O301" s="85"/>
      <c r="P301" s="214">
        <f>O301*H301</f>
        <v>0</v>
      </c>
      <c r="Q301" s="214">
        <v>0</v>
      </c>
      <c r="R301" s="214">
        <f>Q301*H301</f>
        <v>0</v>
      </c>
      <c r="S301" s="214">
        <v>0</v>
      </c>
      <c r="T301" s="215">
        <f>S301*H301</f>
        <v>0</v>
      </c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R301" s="216" t="s">
        <v>126</v>
      </c>
      <c r="AT301" s="216" t="s">
        <v>121</v>
      </c>
      <c r="AU301" s="216" t="s">
        <v>79</v>
      </c>
      <c r="AY301" s="18" t="s">
        <v>119</v>
      </c>
      <c r="BE301" s="217">
        <f>IF(N301="základní",J301,0)</f>
        <v>0</v>
      </c>
      <c r="BF301" s="217">
        <f>IF(N301="snížená",J301,0)</f>
        <v>0</v>
      </c>
      <c r="BG301" s="217">
        <f>IF(N301="zákl. přenesená",J301,0)</f>
        <v>0</v>
      </c>
      <c r="BH301" s="217">
        <f>IF(N301="sníž. přenesená",J301,0)</f>
        <v>0</v>
      </c>
      <c r="BI301" s="217">
        <f>IF(N301="nulová",J301,0)</f>
        <v>0</v>
      </c>
      <c r="BJ301" s="18" t="s">
        <v>77</v>
      </c>
      <c r="BK301" s="217">
        <f>ROUND(I301*H301,2)</f>
        <v>0</v>
      </c>
      <c r="BL301" s="18" t="s">
        <v>126</v>
      </c>
      <c r="BM301" s="216" t="s">
        <v>421</v>
      </c>
    </row>
    <row r="302" s="2" customFormat="1">
      <c r="A302" s="39"/>
      <c r="B302" s="40"/>
      <c r="C302" s="41"/>
      <c r="D302" s="218" t="s">
        <v>128</v>
      </c>
      <c r="E302" s="41"/>
      <c r="F302" s="219" t="s">
        <v>422</v>
      </c>
      <c r="G302" s="41"/>
      <c r="H302" s="41"/>
      <c r="I302" s="220"/>
      <c r="J302" s="41"/>
      <c r="K302" s="41"/>
      <c r="L302" s="45"/>
      <c r="M302" s="221"/>
      <c r="N302" s="222"/>
      <c r="O302" s="85"/>
      <c r="P302" s="85"/>
      <c r="Q302" s="85"/>
      <c r="R302" s="85"/>
      <c r="S302" s="85"/>
      <c r="T302" s="86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T302" s="18" t="s">
        <v>128</v>
      </c>
      <c r="AU302" s="18" t="s">
        <v>79</v>
      </c>
    </row>
    <row r="303" s="2" customFormat="1">
      <c r="A303" s="39"/>
      <c r="B303" s="40"/>
      <c r="C303" s="41"/>
      <c r="D303" s="223" t="s">
        <v>130</v>
      </c>
      <c r="E303" s="41"/>
      <c r="F303" s="224" t="s">
        <v>423</v>
      </c>
      <c r="G303" s="41"/>
      <c r="H303" s="41"/>
      <c r="I303" s="220"/>
      <c r="J303" s="41"/>
      <c r="K303" s="41"/>
      <c r="L303" s="45"/>
      <c r="M303" s="221"/>
      <c r="N303" s="222"/>
      <c r="O303" s="85"/>
      <c r="P303" s="85"/>
      <c r="Q303" s="85"/>
      <c r="R303" s="85"/>
      <c r="S303" s="85"/>
      <c r="T303" s="86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T303" s="18" t="s">
        <v>130</v>
      </c>
      <c r="AU303" s="18" t="s">
        <v>79</v>
      </c>
    </row>
    <row r="304" s="13" customFormat="1">
      <c r="A304" s="13"/>
      <c r="B304" s="225"/>
      <c r="C304" s="226"/>
      <c r="D304" s="218" t="s">
        <v>132</v>
      </c>
      <c r="E304" s="227" t="s">
        <v>19</v>
      </c>
      <c r="F304" s="228" t="s">
        <v>409</v>
      </c>
      <c r="G304" s="226"/>
      <c r="H304" s="227" t="s">
        <v>19</v>
      </c>
      <c r="I304" s="229"/>
      <c r="J304" s="226"/>
      <c r="K304" s="226"/>
      <c r="L304" s="230"/>
      <c r="M304" s="231"/>
      <c r="N304" s="232"/>
      <c r="O304" s="232"/>
      <c r="P304" s="232"/>
      <c r="Q304" s="232"/>
      <c r="R304" s="232"/>
      <c r="S304" s="232"/>
      <c r="T304" s="23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34" t="s">
        <v>132</v>
      </c>
      <c r="AU304" s="234" t="s">
        <v>79</v>
      </c>
      <c r="AV304" s="13" t="s">
        <v>77</v>
      </c>
      <c r="AW304" s="13" t="s">
        <v>31</v>
      </c>
      <c r="AX304" s="13" t="s">
        <v>69</v>
      </c>
      <c r="AY304" s="234" t="s">
        <v>119</v>
      </c>
    </row>
    <row r="305" s="14" customFormat="1">
      <c r="A305" s="14"/>
      <c r="B305" s="235"/>
      <c r="C305" s="236"/>
      <c r="D305" s="218" t="s">
        <v>132</v>
      </c>
      <c r="E305" s="237" t="s">
        <v>19</v>
      </c>
      <c r="F305" s="238" t="s">
        <v>424</v>
      </c>
      <c r="G305" s="236"/>
      <c r="H305" s="239">
        <v>123.16</v>
      </c>
      <c r="I305" s="240"/>
      <c r="J305" s="236"/>
      <c r="K305" s="236"/>
      <c r="L305" s="241"/>
      <c r="M305" s="242"/>
      <c r="N305" s="243"/>
      <c r="O305" s="243"/>
      <c r="P305" s="243"/>
      <c r="Q305" s="243"/>
      <c r="R305" s="243"/>
      <c r="S305" s="243"/>
      <c r="T305" s="24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45" t="s">
        <v>132</v>
      </c>
      <c r="AU305" s="245" t="s">
        <v>79</v>
      </c>
      <c r="AV305" s="14" t="s">
        <v>79</v>
      </c>
      <c r="AW305" s="14" t="s">
        <v>31</v>
      </c>
      <c r="AX305" s="14" t="s">
        <v>69</v>
      </c>
      <c r="AY305" s="245" t="s">
        <v>119</v>
      </c>
    </row>
    <row r="306" s="2" customFormat="1" ht="16.5" customHeight="1">
      <c r="A306" s="39"/>
      <c r="B306" s="40"/>
      <c r="C306" s="205" t="s">
        <v>425</v>
      </c>
      <c r="D306" s="205" t="s">
        <v>121</v>
      </c>
      <c r="E306" s="206" t="s">
        <v>426</v>
      </c>
      <c r="F306" s="207" t="s">
        <v>427</v>
      </c>
      <c r="G306" s="208" t="s">
        <v>124</v>
      </c>
      <c r="H306" s="209">
        <v>11.356</v>
      </c>
      <c r="I306" s="210"/>
      <c r="J306" s="211">
        <f>ROUND(I306*H306,2)</f>
        <v>0</v>
      </c>
      <c r="K306" s="207" t="s">
        <v>125</v>
      </c>
      <c r="L306" s="45"/>
      <c r="M306" s="212" t="s">
        <v>19</v>
      </c>
      <c r="N306" s="213" t="s">
        <v>40</v>
      </c>
      <c r="O306" s="85"/>
      <c r="P306" s="214">
        <f>O306*H306</f>
        <v>0</v>
      </c>
      <c r="Q306" s="214">
        <v>0.016070000000000001</v>
      </c>
      <c r="R306" s="214">
        <f>Q306*H306</f>
        <v>0.18249092</v>
      </c>
      <c r="S306" s="214">
        <v>0</v>
      </c>
      <c r="T306" s="215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16" t="s">
        <v>126</v>
      </c>
      <c r="AT306" s="216" t="s">
        <v>121</v>
      </c>
      <c r="AU306" s="216" t="s">
        <v>79</v>
      </c>
      <c r="AY306" s="18" t="s">
        <v>119</v>
      </c>
      <c r="BE306" s="217">
        <f>IF(N306="základní",J306,0)</f>
        <v>0</v>
      </c>
      <c r="BF306" s="217">
        <f>IF(N306="snížená",J306,0)</f>
        <v>0</v>
      </c>
      <c r="BG306" s="217">
        <f>IF(N306="zákl. přenesená",J306,0)</f>
        <v>0</v>
      </c>
      <c r="BH306" s="217">
        <f>IF(N306="sníž. přenesená",J306,0)</f>
        <v>0</v>
      </c>
      <c r="BI306" s="217">
        <f>IF(N306="nulová",J306,0)</f>
        <v>0</v>
      </c>
      <c r="BJ306" s="18" t="s">
        <v>77</v>
      </c>
      <c r="BK306" s="217">
        <f>ROUND(I306*H306,2)</f>
        <v>0</v>
      </c>
      <c r="BL306" s="18" t="s">
        <v>126</v>
      </c>
      <c r="BM306" s="216" t="s">
        <v>428</v>
      </c>
    </row>
    <row r="307" s="2" customFormat="1">
      <c r="A307" s="39"/>
      <c r="B307" s="40"/>
      <c r="C307" s="41"/>
      <c r="D307" s="218" t="s">
        <v>128</v>
      </c>
      <c r="E307" s="41"/>
      <c r="F307" s="219" t="s">
        <v>429</v>
      </c>
      <c r="G307" s="41"/>
      <c r="H307" s="41"/>
      <c r="I307" s="220"/>
      <c r="J307" s="41"/>
      <c r="K307" s="41"/>
      <c r="L307" s="45"/>
      <c r="M307" s="221"/>
      <c r="N307" s="222"/>
      <c r="O307" s="85"/>
      <c r="P307" s="85"/>
      <c r="Q307" s="85"/>
      <c r="R307" s="85"/>
      <c r="S307" s="85"/>
      <c r="T307" s="86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T307" s="18" t="s">
        <v>128</v>
      </c>
      <c r="AU307" s="18" t="s">
        <v>79</v>
      </c>
    </row>
    <row r="308" s="2" customFormat="1">
      <c r="A308" s="39"/>
      <c r="B308" s="40"/>
      <c r="C308" s="41"/>
      <c r="D308" s="223" t="s">
        <v>130</v>
      </c>
      <c r="E308" s="41"/>
      <c r="F308" s="224" t="s">
        <v>430</v>
      </c>
      <c r="G308" s="41"/>
      <c r="H308" s="41"/>
      <c r="I308" s="220"/>
      <c r="J308" s="41"/>
      <c r="K308" s="41"/>
      <c r="L308" s="45"/>
      <c r="M308" s="221"/>
      <c r="N308" s="222"/>
      <c r="O308" s="85"/>
      <c r="P308" s="85"/>
      <c r="Q308" s="85"/>
      <c r="R308" s="85"/>
      <c r="S308" s="85"/>
      <c r="T308" s="86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T308" s="18" t="s">
        <v>130</v>
      </c>
      <c r="AU308" s="18" t="s">
        <v>79</v>
      </c>
    </row>
    <row r="309" s="13" customFormat="1">
      <c r="A309" s="13"/>
      <c r="B309" s="225"/>
      <c r="C309" s="226"/>
      <c r="D309" s="218" t="s">
        <v>132</v>
      </c>
      <c r="E309" s="227" t="s">
        <v>19</v>
      </c>
      <c r="F309" s="228" t="s">
        <v>431</v>
      </c>
      <c r="G309" s="226"/>
      <c r="H309" s="227" t="s">
        <v>19</v>
      </c>
      <c r="I309" s="229"/>
      <c r="J309" s="226"/>
      <c r="K309" s="226"/>
      <c r="L309" s="230"/>
      <c r="M309" s="231"/>
      <c r="N309" s="232"/>
      <c r="O309" s="232"/>
      <c r="P309" s="232"/>
      <c r="Q309" s="232"/>
      <c r="R309" s="232"/>
      <c r="S309" s="232"/>
      <c r="T309" s="23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34" t="s">
        <v>132</v>
      </c>
      <c r="AU309" s="234" t="s">
        <v>79</v>
      </c>
      <c r="AV309" s="13" t="s">
        <v>77</v>
      </c>
      <c r="AW309" s="13" t="s">
        <v>31</v>
      </c>
      <c r="AX309" s="13" t="s">
        <v>69</v>
      </c>
      <c r="AY309" s="234" t="s">
        <v>119</v>
      </c>
    </row>
    <row r="310" s="14" customFormat="1">
      <c r="A310" s="14"/>
      <c r="B310" s="235"/>
      <c r="C310" s="236"/>
      <c r="D310" s="218" t="s">
        <v>132</v>
      </c>
      <c r="E310" s="237" t="s">
        <v>19</v>
      </c>
      <c r="F310" s="238" t="s">
        <v>432</v>
      </c>
      <c r="G310" s="236"/>
      <c r="H310" s="239">
        <v>11.356</v>
      </c>
      <c r="I310" s="240"/>
      <c r="J310" s="236"/>
      <c r="K310" s="236"/>
      <c r="L310" s="241"/>
      <c r="M310" s="242"/>
      <c r="N310" s="243"/>
      <c r="O310" s="243"/>
      <c r="P310" s="243"/>
      <c r="Q310" s="243"/>
      <c r="R310" s="243"/>
      <c r="S310" s="243"/>
      <c r="T310" s="24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45" t="s">
        <v>132</v>
      </c>
      <c r="AU310" s="245" t="s">
        <v>79</v>
      </c>
      <c r="AV310" s="14" t="s">
        <v>79</v>
      </c>
      <c r="AW310" s="14" t="s">
        <v>31</v>
      </c>
      <c r="AX310" s="14" t="s">
        <v>69</v>
      </c>
      <c r="AY310" s="245" t="s">
        <v>119</v>
      </c>
    </row>
    <row r="311" s="2" customFormat="1" ht="16.5" customHeight="1">
      <c r="A311" s="39"/>
      <c r="B311" s="40"/>
      <c r="C311" s="205" t="s">
        <v>433</v>
      </c>
      <c r="D311" s="205" t="s">
        <v>121</v>
      </c>
      <c r="E311" s="206" t="s">
        <v>434</v>
      </c>
      <c r="F311" s="207" t="s">
        <v>435</v>
      </c>
      <c r="G311" s="208" t="s">
        <v>124</v>
      </c>
      <c r="H311" s="209">
        <v>11.356</v>
      </c>
      <c r="I311" s="210"/>
      <c r="J311" s="211">
        <f>ROUND(I311*H311,2)</f>
        <v>0</v>
      </c>
      <c r="K311" s="207" t="s">
        <v>125</v>
      </c>
      <c r="L311" s="45"/>
      <c r="M311" s="212" t="s">
        <v>19</v>
      </c>
      <c r="N311" s="213" t="s">
        <v>40</v>
      </c>
      <c r="O311" s="85"/>
      <c r="P311" s="214">
        <f>O311*H311</f>
        <v>0</v>
      </c>
      <c r="Q311" s="214">
        <v>0</v>
      </c>
      <c r="R311" s="214">
        <f>Q311*H311</f>
        <v>0</v>
      </c>
      <c r="S311" s="214">
        <v>0</v>
      </c>
      <c r="T311" s="215">
        <f>S311*H311</f>
        <v>0</v>
      </c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R311" s="216" t="s">
        <v>126</v>
      </c>
      <c r="AT311" s="216" t="s">
        <v>121</v>
      </c>
      <c r="AU311" s="216" t="s">
        <v>79</v>
      </c>
      <c r="AY311" s="18" t="s">
        <v>119</v>
      </c>
      <c r="BE311" s="217">
        <f>IF(N311="základní",J311,0)</f>
        <v>0</v>
      </c>
      <c r="BF311" s="217">
        <f>IF(N311="snížená",J311,0)</f>
        <v>0</v>
      </c>
      <c r="BG311" s="217">
        <f>IF(N311="zákl. přenesená",J311,0)</f>
        <v>0</v>
      </c>
      <c r="BH311" s="217">
        <f>IF(N311="sníž. přenesená",J311,0)</f>
        <v>0</v>
      </c>
      <c r="BI311" s="217">
        <f>IF(N311="nulová",J311,0)</f>
        <v>0</v>
      </c>
      <c r="BJ311" s="18" t="s">
        <v>77</v>
      </c>
      <c r="BK311" s="217">
        <f>ROUND(I311*H311,2)</f>
        <v>0</v>
      </c>
      <c r="BL311" s="18" t="s">
        <v>126</v>
      </c>
      <c r="BM311" s="216" t="s">
        <v>436</v>
      </c>
    </row>
    <row r="312" s="2" customFormat="1">
      <c r="A312" s="39"/>
      <c r="B312" s="40"/>
      <c r="C312" s="41"/>
      <c r="D312" s="218" t="s">
        <v>128</v>
      </c>
      <c r="E312" s="41"/>
      <c r="F312" s="219" t="s">
        <v>437</v>
      </c>
      <c r="G312" s="41"/>
      <c r="H312" s="41"/>
      <c r="I312" s="220"/>
      <c r="J312" s="41"/>
      <c r="K312" s="41"/>
      <c r="L312" s="45"/>
      <c r="M312" s="221"/>
      <c r="N312" s="222"/>
      <c r="O312" s="85"/>
      <c r="P312" s="85"/>
      <c r="Q312" s="85"/>
      <c r="R312" s="85"/>
      <c r="S312" s="85"/>
      <c r="T312" s="86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T312" s="18" t="s">
        <v>128</v>
      </c>
      <c r="AU312" s="18" t="s">
        <v>79</v>
      </c>
    </row>
    <row r="313" s="2" customFormat="1">
      <c r="A313" s="39"/>
      <c r="B313" s="40"/>
      <c r="C313" s="41"/>
      <c r="D313" s="223" t="s">
        <v>130</v>
      </c>
      <c r="E313" s="41"/>
      <c r="F313" s="224" t="s">
        <v>438</v>
      </c>
      <c r="G313" s="41"/>
      <c r="H313" s="41"/>
      <c r="I313" s="220"/>
      <c r="J313" s="41"/>
      <c r="K313" s="41"/>
      <c r="L313" s="45"/>
      <c r="M313" s="221"/>
      <c r="N313" s="222"/>
      <c r="O313" s="85"/>
      <c r="P313" s="85"/>
      <c r="Q313" s="85"/>
      <c r="R313" s="85"/>
      <c r="S313" s="85"/>
      <c r="T313" s="86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T313" s="18" t="s">
        <v>130</v>
      </c>
      <c r="AU313" s="18" t="s">
        <v>79</v>
      </c>
    </row>
    <row r="314" s="13" customFormat="1">
      <c r="A314" s="13"/>
      <c r="B314" s="225"/>
      <c r="C314" s="226"/>
      <c r="D314" s="218" t="s">
        <v>132</v>
      </c>
      <c r="E314" s="227" t="s">
        <v>19</v>
      </c>
      <c r="F314" s="228" t="s">
        <v>431</v>
      </c>
      <c r="G314" s="226"/>
      <c r="H314" s="227" t="s">
        <v>19</v>
      </c>
      <c r="I314" s="229"/>
      <c r="J314" s="226"/>
      <c r="K314" s="226"/>
      <c r="L314" s="230"/>
      <c r="M314" s="231"/>
      <c r="N314" s="232"/>
      <c r="O314" s="232"/>
      <c r="P314" s="232"/>
      <c r="Q314" s="232"/>
      <c r="R314" s="232"/>
      <c r="S314" s="232"/>
      <c r="T314" s="23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34" t="s">
        <v>132</v>
      </c>
      <c r="AU314" s="234" t="s">
        <v>79</v>
      </c>
      <c r="AV314" s="13" t="s">
        <v>77</v>
      </c>
      <c r="AW314" s="13" t="s">
        <v>31</v>
      </c>
      <c r="AX314" s="13" t="s">
        <v>69</v>
      </c>
      <c r="AY314" s="234" t="s">
        <v>119</v>
      </c>
    </row>
    <row r="315" s="14" customFormat="1">
      <c r="A315" s="14"/>
      <c r="B315" s="235"/>
      <c r="C315" s="236"/>
      <c r="D315" s="218" t="s">
        <v>132</v>
      </c>
      <c r="E315" s="237" t="s">
        <v>19</v>
      </c>
      <c r="F315" s="238" t="s">
        <v>432</v>
      </c>
      <c r="G315" s="236"/>
      <c r="H315" s="239">
        <v>11.356</v>
      </c>
      <c r="I315" s="240"/>
      <c r="J315" s="236"/>
      <c r="K315" s="236"/>
      <c r="L315" s="241"/>
      <c r="M315" s="242"/>
      <c r="N315" s="243"/>
      <c r="O315" s="243"/>
      <c r="P315" s="243"/>
      <c r="Q315" s="243"/>
      <c r="R315" s="243"/>
      <c r="S315" s="243"/>
      <c r="T315" s="24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45" t="s">
        <v>132</v>
      </c>
      <c r="AU315" s="245" t="s">
        <v>79</v>
      </c>
      <c r="AV315" s="14" t="s">
        <v>79</v>
      </c>
      <c r="AW315" s="14" t="s">
        <v>31</v>
      </c>
      <c r="AX315" s="14" t="s">
        <v>69</v>
      </c>
      <c r="AY315" s="245" t="s">
        <v>119</v>
      </c>
    </row>
    <row r="316" s="2" customFormat="1" ht="16.5" customHeight="1">
      <c r="A316" s="39"/>
      <c r="B316" s="40"/>
      <c r="C316" s="205" t="s">
        <v>439</v>
      </c>
      <c r="D316" s="205" t="s">
        <v>121</v>
      </c>
      <c r="E316" s="206" t="s">
        <v>440</v>
      </c>
      <c r="F316" s="207" t="s">
        <v>441</v>
      </c>
      <c r="G316" s="208" t="s">
        <v>235</v>
      </c>
      <c r="H316" s="209">
        <v>4.2160000000000002</v>
      </c>
      <c r="I316" s="210"/>
      <c r="J316" s="211">
        <f>ROUND(I316*H316,2)</f>
        <v>0</v>
      </c>
      <c r="K316" s="207" t="s">
        <v>125</v>
      </c>
      <c r="L316" s="45"/>
      <c r="M316" s="212" t="s">
        <v>19</v>
      </c>
      <c r="N316" s="213" t="s">
        <v>40</v>
      </c>
      <c r="O316" s="85"/>
      <c r="P316" s="214">
        <f>O316*H316</f>
        <v>0</v>
      </c>
      <c r="Q316" s="214">
        <v>1.06277</v>
      </c>
      <c r="R316" s="214">
        <f>Q316*H316</f>
        <v>4.4806383199999997</v>
      </c>
      <c r="S316" s="214">
        <v>0</v>
      </c>
      <c r="T316" s="215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16" t="s">
        <v>126</v>
      </c>
      <c r="AT316" s="216" t="s">
        <v>121</v>
      </c>
      <c r="AU316" s="216" t="s">
        <v>79</v>
      </c>
      <c r="AY316" s="18" t="s">
        <v>119</v>
      </c>
      <c r="BE316" s="217">
        <f>IF(N316="základní",J316,0)</f>
        <v>0</v>
      </c>
      <c r="BF316" s="217">
        <f>IF(N316="snížená",J316,0)</f>
        <v>0</v>
      </c>
      <c r="BG316" s="217">
        <f>IF(N316="zákl. přenesená",J316,0)</f>
        <v>0</v>
      </c>
      <c r="BH316" s="217">
        <f>IF(N316="sníž. přenesená",J316,0)</f>
        <v>0</v>
      </c>
      <c r="BI316" s="217">
        <f>IF(N316="nulová",J316,0)</f>
        <v>0</v>
      </c>
      <c r="BJ316" s="18" t="s">
        <v>77</v>
      </c>
      <c r="BK316" s="217">
        <f>ROUND(I316*H316,2)</f>
        <v>0</v>
      </c>
      <c r="BL316" s="18" t="s">
        <v>126</v>
      </c>
      <c r="BM316" s="216" t="s">
        <v>442</v>
      </c>
    </row>
    <row r="317" s="2" customFormat="1">
      <c r="A317" s="39"/>
      <c r="B317" s="40"/>
      <c r="C317" s="41"/>
      <c r="D317" s="218" t="s">
        <v>128</v>
      </c>
      <c r="E317" s="41"/>
      <c r="F317" s="219" t="s">
        <v>443</v>
      </c>
      <c r="G317" s="41"/>
      <c r="H317" s="41"/>
      <c r="I317" s="220"/>
      <c r="J317" s="41"/>
      <c r="K317" s="41"/>
      <c r="L317" s="45"/>
      <c r="M317" s="221"/>
      <c r="N317" s="222"/>
      <c r="O317" s="85"/>
      <c r="P317" s="85"/>
      <c r="Q317" s="85"/>
      <c r="R317" s="85"/>
      <c r="S317" s="85"/>
      <c r="T317" s="86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T317" s="18" t="s">
        <v>128</v>
      </c>
      <c r="AU317" s="18" t="s">
        <v>79</v>
      </c>
    </row>
    <row r="318" s="2" customFormat="1">
      <c r="A318" s="39"/>
      <c r="B318" s="40"/>
      <c r="C318" s="41"/>
      <c r="D318" s="223" t="s">
        <v>130</v>
      </c>
      <c r="E318" s="41"/>
      <c r="F318" s="224" t="s">
        <v>444</v>
      </c>
      <c r="G318" s="41"/>
      <c r="H318" s="41"/>
      <c r="I318" s="220"/>
      <c r="J318" s="41"/>
      <c r="K318" s="41"/>
      <c r="L318" s="45"/>
      <c r="M318" s="221"/>
      <c r="N318" s="222"/>
      <c r="O318" s="85"/>
      <c r="P318" s="85"/>
      <c r="Q318" s="85"/>
      <c r="R318" s="85"/>
      <c r="S318" s="85"/>
      <c r="T318" s="86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T318" s="18" t="s">
        <v>130</v>
      </c>
      <c r="AU318" s="18" t="s">
        <v>79</v>
      </c>
    </row>
    <row r="319" s="13" customFormat="1">
      <c r="A319" s="13"/>
      <c r="B319" s="225"/>
      <c r="C319" s="226"/>
      <c r="D319" s="218" t="s">
        <v>132</v>
      </c>
      <c r="E319" s="227" t="s">
        <v>19</v>
      </c>
      <c r="F319" s="228" t="s">
        <v>445</v>
      </c>
      <c r="G319" s="226"/>
      <c r="H319" s="227" t="s">
        <v>19</v>
      </c>
      <c r="I319" s="229"/>
      <c r="J319" s="226"/>
      <c r="K319" s="226"/>
      <c r="L319" s="230"/>
      <c r="M319" s="231"/>
      <c r="N319" s="232"/>
      <c r="O319" s="232"/>
      <c r="P319" s="232"/>
      <c r="Q319" s="232"/>
      <c r="R319" s="232"/>
      <c r="S319" s="232"/>
      <c r="T319" s="23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34" t="s">
        <v>132</v>
      </c>
      <c r="AU319" s="234" t="s">
        <v>79</v>
      </c>
      <c r="AV319" s="13" t="s">
        <v>77</v>
      </c>
      <c r="AW319" s="13" t="s">
        <v>31</v>
      </c>
      <c r="AX319" s="13" t="s">
        <v>69</v>
      </c>
      <c r="AY319" s="234" t="s">
        <v>119</v>
      </c>
    </row>
    <row r="320" s="14" customFormat="1">
      <c r="A320" s="14"/>
      <c r="B320" s="235"/>
      <c r="C320" s="236"/>
      <c r="D320" s="218" t="s">
        <v>132</v>
      </c>
      <c r="E320" s="237" t="s">
        <v>19</v>
      </c>
      <c r="F320" s="238" t="s">
        <v>446</v>
      </c>
      <c r="G320" s="236"/>
      <c r="H320" s="239">
        <v>4.2160000000000002</v>
      </c>
      <c r="I320" s="240"/>
      <c r="J320" s="236"/>
      <c r="K320" s="236"/>
      <c r="L320" s="241"/>
      <c r="M320" s="242"/>
      <c r="N320" s="243"/>
      <c r="O320" s="243"/>
      <c r="P320" s="243"/>
      <c r="Q320" s="243"/>
      <c r="R320" s="243"/>
      <c r="S320" s="243"/>
      <c r="T320" s="24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45" t="s">
        <v>132</v>
      </c>
      <c r="AU320" s="245" t="s">
        <v>79</v>
      </c>
      <c r="AV320" s="14" t="s">
        <v>79</v>
      </c>
      <c r="AW320" s="14" t="s">
        <v>31</v>
      </c>
      <c r="AX320" s="14" t="s">
        <v>69</v>
      </c>
      <c r="AY320" s="245" t="s">
        <v>119</v>
      </c>
    </row>
    <row r="321" s="2" customFormat="1" ht="33" customHeight="1">
      <c r="A321" s="39"/>
      <c r="B321" s="40"/>
      <c r="C321" s="205" t="s">
        <v>447</v>
      </c>
      <c r="D321" s="205" t="s">
        <v>121</v>
      </c>
      <c r="E321" s="206" t="s">
        <v>448</v>
      </c>
      <c r="F321" s="207" t="s">
        <v>449</v>
      </c>
      <c r="G321" s="208" t="s">
        <v>124</v>
      </c>
      <c r="H321" s="209">
        <v>307.89999999999998</v>
      </c>
      <c r="I321" s="210"/>
      <c r="J321" s="211">
        <f>ROUND(I321*H321,2)</f>
        <v>0</v>
      </c>
      <c r="K321" s="207" t="s">
        <v>125</v>
      </c>
      <c r="L321" s="45"/>
      <c r="M321" s="212" t="s">
        <v>19</v>
      </c>
      <c r="N321" s="213" t="s">
        <v>40</v>
      </c>
      <c r="O321" s="85"/>
      <c r="P321" s="214">
        <f>O321*H321</f>
        <v>0</v>
      </c>
      <c r="Q321" s="214">
        <v>0.0052399999999999999</v>
      </c>
      <c r="R321" s="214">
        <f>Q321*H321</f>
        <v>1.6133959999999998</v>
      </c>
      <c r="S321" s="214">
        <v>0</v>
      </c>
      <c r="T321" s="215">
        <f>S321*H321</f>
        <v>0</v>
      </c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R321" s="216" t="s">
        <v>126</v>
      </c>
      <c r="AT321" s="216" t="s">
        <v>121</v>
      </c>
      <c r="AU321" s="216" t="s">
        <v>79</v>
      </c>
      <c r="AY321" s="18" t="s">
        <v>119</v>
      </c>
      <c r="BE321" s="217">
        <f>IF(N321="základní",J321,0)</f>
        <v>0</v>
      </c>
      <c r="BF321" s="217">
        <f>IF(N321="snížená",J321,0)</f>
        <v>0</v>
      </c>
      <c r="BG321" s="217">
        <f>IF(N321="zákl. přenesená",J321,0)</f>
        <v>0</v>
      </c>
      <c r="BH321" s="217">
        <f>IF(N321="sníž. přenesená",J321,0)</f>
        <v>0</v>
      </c>
      <c r="BI321" s="217">
        <f>IF(N321="nulová",J321,0)</f>
        <v>0</v>
      </c>
      <c r="BJ321" s="18" t="s">
        <v>77</v>
      </c>
      <c r="BK321" s="217">
        <f>ROUND(I321*H321,2)</f>
        <v>0</v>
      </c>
      <c r="BL321" s="18" t="s">
        <v>126</v>
      </c>
      <c r="BM321" s="216" t="s">
        <v>450</v>
      </c>
    </row>
    <row r="322" s="2" customFormat="1">
      <c r="A322" s="39"/>
      <c r="B322" s="40"/>
      <c r="C322" s="41"/>
      <c r="D322" s="218" t="s">
        <v>128</v>
      </c>
      <c r="E322" s="41"/>
      <c r="F322" s="219" t="s">
        <v>451</v>
      </c>
      <c r="G322" s="41"/>
      <c r="H322" s="41"/>
      <c r="I322" s="220"/>
      <c r="J322" s="41"/>
      <c r="K322" s="41"/>
      <c r="L322" s="45"/>
      <c r="M322" s="221"/>
      <c r="N322" s="222"/>
      <c r="O322" s="85"/>
      <c r="P322" s="85"/>
      <c r="Q322" s="85"/>
      <c r="R322" s="85"/>
      <c r="S322" s="85"/>
      <c r="T322" s="86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T322" s="18" t="s">
        <v>128</v>
      </c>
      <c r="AU322" s="18" t="s">
        <v>79</v>
      </c>
    </row>
    <row r="323" s="2" customFormat="1">
      <c r="A323" s="39"/>
      <c r="B323" s="40"/>
      <c r="C323" s="41"/>
      <c r="D323" s="223" t="s">
        <v>130</v>
      </c>
      <c r="E323" s="41"/>
      <c r="F323" s="224" t="s">
        <v>452</v>
      </c>
      <c r="G323" s="41"/>
      <c r="H323" s="41"/>
      <c r="I323" s="220"/>
      <c r="J323" s="41"/>
      <c r="K323" s="41"/>
      <c r="L323" s="45"/>
      <c r="M323" s="221"/>
      <c r="N323" s="222"/>
      <c r="O323" s="85"/>
      <c r="P323" s="85"/>
      <c r="Q323" s="85"/>
      <c r="R323" s="85"/>
      <c r="S323" s="85"/>
      <c r="T323" s="86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T323" s="18" t="s">
        <v>130</v>
      </c>
      <c r="AU323" s="18" t="s">
        <v>79</v>
      </c>
    </row>
    <row r="324" s="13" customFormat="1">
      <c r="A324" s="13"/>
      <c r="B324" s="225"/>
      <c r="C324" s="226"/>
      <c r="D324" s="218" t="s">
        <v>132</v>
      </c>
      <c r="E324" s="227" t="s">
        <v>19</v>
      </c>
      <c r="F324" s="228" t="s">
        <v>409</v>
      </c>
      <c r="G324" s="226"/>
      <c r="H324" s="227" t="s">
        <v>19</v>
      </c>
      <c r="I324" s="229"/>
      <c r="J324" s="226"/>
      <c r="K324" s="226"/>
      <c r="L324" s="230"/>
      <c r="M324" s="231"/>
      <c r="N324" s="232"/>
      <c r="O324" s="232"/>
      <c r="P324" s="232"/>
      <c r="Q324" s="232"/>
      <c r="R324" s="232"/>
      <c r="S324" s="232"/>
      <c r="T324" s="23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34" t="s">
        <v>132</v>
      </c>
      <c r="AU324" s="234" t="s">
        <v>79</v>
      </c>
      <c r="AV324" s="13" t="s">
        <v>77</v>
      </c>
      <c r="AW324" s="13" t="s">
        <v>31</v>
      </c>
      <c r="AX324" s="13" t="s">
        <v>69</v>
      </c>
      <c r="AY324" s="234" t="s">
        <v>119</v>
      </c>
    </row>
    <row r="325" s="14" customFormat="1">
      <c r="A325" s="14"/>
      <c r="B325" s="235"/>
      <c r="C325" s="236"/>
      <c r="D325" s="218" t="s">
        <v>132</v>
      </c>
      <c r="E325" s="237" t="s">
        <v>19</v>
      </c>
      <c r="F325" s="238" t="s">
        <v>417</v>
      </c>
      <c r="G325" s="236"/>
      <c r="H325" s="239">
        <v>307.89999999999998</v>
      </c>
      <c r="I325" s="240"/>
      <c r="J325" s="236"/>
      <c r="K325" s="236"/>
      <c r="L325" s="241"/>
      <c r="M325" s="242"/>
      <c r="N325" s="243"/>
      <c r="O325" s="243"/>
      <c r="P325" s="243"/>
      <c r="Q325" s="243"/>
      <c r="R325" s="243"/>
      <c r="S325" s="243"/>
      <c r="T325" s="24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45" t="s">
        <v>132</v>
      </c>
      <c r="AU325" s="245" t="s">
        <v>79</v>
      </c>
      <c r="AV325" s="14" t="s">
        <v>79</v>
      </c>
      <c r="AW325" s="14" t="s">
        <v>31</v>
      </c>
      <c r="AX325" s="14" t="s">
        <v>69</v>
      </c>
      <c r="AY325" s="245" t="s">
        <v>119</v>
      </c>
    </row>
    <row r="326" s="12" customFormat="1" ht="22.8" customHeight="1">
      <c r="A326" s="12"/>
      <c r="B326" s="189"/>
      <c r="C326" s="190"/>
      <c r="D326" s="191" t="s">
        <v>68</v>
      </c>
      <c r="E326" s="203" t="s">
        <v>194</v>
      </c>
      <c r="F326" s="203" t="s">
        <v>453</v>
      </c>
      <c r="G326" s="190"/>
      <c r="H326" s="190"/>
      <c r="I326" s="193"/>
      <c r="J326" s="204">
        <f>BK326</f>
        <v>0</v>
      </c>
      <c r="K326" s="190"/>
      <c r="L326" s="195"/>
      <c r="M326" s="196"/>
      <c r="N326" s="197"/>
      <c r="O326" s="197"/>
      <c r="P326" s="198">
        <f>SUM(P327:P358)</f>
        <v>0</v>
      </c>
      <c r="Q326" s="197"/>
      <c r="R326" s="198">
        <f>SUM(R327:R358)</f>
        <v>0.21964450000000002</v>
      </c>
      <c r="S326" s="197"/>
      <c r="T326" s="199">
        <f>SUM(T327:T358)</f>
        <v>0</v>
      </c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R326" s="200" t="s">
        <v>77</v>
      </c>
      <c r="AT326" s="201" t="s">
        <v>68</v>
      </c>
      <c r="AU326" s="201" t="s">
        <v>77</v>
      </c>
      <c r="AY326" s="200" t="s">
        <v>119</v>
      </c>
      <c r="BK326" s="202">
        <f>SUM(BK327:BK358)</f>
        <v>0</v>
      </c>
    </row>
    <row r="327" s="2" customFormat="1" ht="24.15" customHeight="1">
      <c r="A327" s="39"/>
      <c r="B327" s="40"/>
      <c r="C327" s="205" t="s">
        <v>454</v>
      </c>
      <c r="D327" s="205" t="s">
        <v>121</v>
      </c>
      <c r="E327" s="206" t="s">
        <v>455</v>
      </c>
      <c r="F327" s="207" t="s">
        <v>456</v>
      </c>
      <c r="G327" s="208" t="s">
        <v>124</v>
      </c>
      <c r="H327" s="209">
        <v>272.35000000000002</v>
      </c>
      <c r="I327" s="210"/>
      <c r="J327" s="211">
        <f>ROUND(I327*H327,2)</f>
        <v>0</v>
      </c>
      <c r="K327" s="207" t="s">
        <v>125</v>
      </c>
      <c r="L327" s="45"/>
      <c r="M327" s="212" t="s">
        <v>19</v>
      </c>
      <c r="N327" s="213" t="s">
        <v>40</v>
      </c>
      <c r="O327" s="85"/>
      <c r="P327" s="214">
        <f>O327*H327</f>
        <v>0</v>
      </c>
      <c r="Q327" s="214">
        <v>0.00046999999999999999</v>
      </c>
      <c r="R327" s="214">
        <f>Q327*H327</f>
        <v>0.12800449999999999</v>
      </c>
      <c r="S327" s="214">
        <v>0</v>
      </c>
      <c r="T327" s="215">
        <f>S327*H327</f>
        <v>0</v>
      </c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R327" s="216" t="s">
        <v>126</v>
      </c>
      <c r="AT327" s="216" t="s">
        <v>121</v>
      </c>
      <c r="AU327" s="216" t="s">
        <v>79</v>
      </c>
      <c r="AY327" s="18" t="s">
        <v>119</v>
      </c>
      <c r="BE327" s="217">
        <f>IF(N327="základní",J327,0)</f>
        <v>0</v>
      </c>
      <c r="BF327" s="217">
        <f>IF(N327="snížená",J327,0)</f>
        <v>0</v>
      </c>
      <c r="BG327" s="217">
        <f>IF(N327="zákl. přenesená",J327,0)</f>
        <v>0</v>
      </c>
      <c r="BH327" s="217">
        <f>IF(N327="sníž. přenesená",J327,0)</f>
        <v>0</v>
      </c>
      <c r="BI327" s="217">
        <f>IF(N327="nulová",J327,0)</f>
        <v>0</v>
      </c>
      <c r="BJ327" s="18" t="s">
        <v>77</v>
      </c>
      <c r="BK327" s="217">
        <f>ROUND(I327*H327,2)</f>
        <v>0</v>
      </c>
      <c r="BL327" s="18" t="s">
        <v>126</v>
      </c>
      <c r="BM327" s="216" t="s">
        <v>457</v>
      </c>
    </row>
    <row r="328" s="2" customFormat="1">
      <c r="A328" s="39"/>
      <c r="B328" s="40"/>
      <c r="C328" s="41"/>
      <c r="D328" s="218" t="s">
        <v>128</v>
      </c>
      <c r="E328" s="41"/>
      <c r="F328" s="219" t="s">
        <v>458</v>
      </c>
      <c r="G328" s="41"/>
      <c r="H328" s="41"/>
      <c r="I328" s="220"/>
      <c r="J328" s="41"/>
      <c r="K328" s="41"/>
      <c r="L328" s="45"/>
      <c r="M328" s="221"/>
      <c r="N328" s="222"/>
      <c r="O328" s="85"/>
      <c r="P328" s="85"/>
      <c r="Q328" s="85"/>
      <c r="R328" s="85"/>
      <c r="S328" s="85"/>
      <c r="T328" s="86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T328" s="18" t="s">
        <v>128</v>
      </c>
      <c r="AU328" s="18" t="s">
        <v>79</v>
      </c>
    </row>
    <row r="329" s="2" customFormat="1">
      <c r="A329" s="39"/>
      <c r="B329" s="40"/>
      <c r="C329" s="41"/>
      <c r="D329" s="223" t="s">
        <v>130</v>
      </c>
      <c r="E329" s="41"/>
      <c r="F329" s="224" t="s">
        <v>459</v>
      </c>
      <c r="G329" s="41"/>
      <c r="H329" s="41"/>
      <c r="I329" s="220"/>
      <c r="J329" s="41"/>
      <c r="K329" s="41"/>
      <c r="L329" s="45"/>
      <c r="M329" s="221"/>
      <c r="N329" s="222"/>
      <c r="O329" s="85"/>
      <c r="P329" s="85"/>
      <c r="Q329" s="85"/>
      <c r="R329" s="85"/>
      <c r="S329" s="85"/>
      <c r="T329" s="86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T329" s="18" t="s">
        <v>130</v>
      </c>
      <c r="AU329" s="18" t="s">
        <v>79</v>
      </c>
    </row>
    <row r="330" s="13" customFormat="1">
      <c r="A330" s="13"/>
      <c r="B330" s="225"/>
      <c r="C330" s="226"/>
      <c r="D330" s="218" t="s">
        <v>132</v>
      </c>
      <c r="E330" s="227" t="s">
        <v>19</v>
      </c>
      <c r="F330" s="228" t="s">
        <v>460</v>
      </c>
      <c r="G330" s="226"/>
      <c r="H330" s="227" t="s">
        <v>19</v>
      </c>
      <c r="I330" s="229"/>
      <c r="J330" s="226"/>
      <c r="K330" s="226"/>
      <c r="L330" s="230"/>
      <c r="M330" s="231"/>
      <c r="N330" s="232"/>
      <c r="O330" s="232"/>
      <c r="P330" s="232"/>
      <c r="Q330" s="232"/>
      <c r="R330" s="232"/>
      <c r="S330" s="232"/>
      <c r="T330" s="23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34" t="s">
        <v>132</v>
      </c>
      <c r="AU330" s="234" t="s">
        <v>79</v>
      </c>
      <c r="AV330" s="13" t="s">
        <v>77</v>
      </c>
      <c r="AW330" s="13" t="s">
        <v>31</v>
      </c>
      <c r="AX330" s="13" t="s">
        <v>69</v>
      </c>
      <c r="AY330" s="234" t="s">
        <v>119</v>
      </c>
    </row>
    <row r="331" s="14" customFormat="1">
      <c r="A331" s="14"/>
      <c r="B331" s="235"/>
      <c r="C331" s="236"/>
      <c r="D331" s="218" t="s">
        <v>132</v>
      </c>
      <c r="E331" s="237" t="s">
        <v>19</v>
      </c>
      <c r="F331" s="238" t="s">
        <v>461</v>
      </c>
      <c r="G331" s="236"/>
      <c r="H331" s="239">
        <v>253.37000000000001</v>
      </c>
      <c r="I331" s="240"/>
      <c r="J331" s="236"/>
      <c r="K331" s="236"/>
      <c r="L331" s="241"/>
      <c r="M331" s="242"/>
      <c r="N331" s="243"/>
      <c r="O331" s="243"/>
      <c r="P331" s="243"/>
      <c r="Q331" s="243"/>
      <c r="R331" s="243"/>
      <c r="S331" s="243"/>
      <c r="T331" s="24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45" t="s">
        <v>132</v>
      </c>
      <c r="AU331" s="245" t="s">
        <v>79</v>
      </c>
      <c r="AV331" s="14" t="s">
        <v>79</v>
      </c>
      <c r="AW331" s="14" t="s">
        <v>31</v>
      </c>
      <c r="AX331" s="14" t="s">
        <v>69</v>
      </c>
      <c r="AY331" s="245" t="s">
        <v>119</v>
      </c>
    </row>
    <row r="332" s="13" customFormat="1">
      <c r="A332" s="13"/>
      <c r="B332" s="225"/>
      <c r="C332" s="226"/>
      <c r="D332" s="218" t="s">
        <v>132</v>
      </c>
      <c r="E332" s="227" t="s">
        <v>19</v>
      </c>
      <c r="F332" s="228" t="s">
        <v>462</v>
      </c>
      <c r="G332" s="226"/>
      <c r="H332" s="227" t="s">
        <v>19</v>
      </c>
      <c r="I332" s="229"/>
      <c r="J332" s="226"/>
      <c r="K332" s="226"/>
      <c r="L332" s="230"/>
      <c r="M332" s="231"/>
      <c r="N332" s="232"/>
      <c r="O332" s="232"/>
      <c r="P332" s="232"/>
      <c r="Q332" s="232"/>
      <c r="R332" s="232"/>
      <c r="S332" s="232"/>
      <c r="T332" s="23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34" t="s">
        <v>132</v>
      </c>
      <c r="AU332" s="234" t="s">
        <v>79</v>
      </c>
      <c r="AV332" s="13" t="s">
        <v>77</v>
      </c>
      <c r="AW332" s="13" t="s">
        <v>31</v>
      </c>
      <c r="AX332" s="13" t="s">
        <v>69</v>
      </c>
      <c r="AY332" s="234" t="s">
        <v>119</v>
      </c>
    </row>
    <row r="333" s="14" customFormat="1">
      <c r="A333" s="14"/>
      <c r="B333" s="235"/>
      <c r="C333" s="236"/>
      <c r="D333" s="218" t="s">
        <v>132</v>
      </c>
      <c r="E333" s="237" t="s">
        <v>19</v>
      </c>
      <c r="F333" s="238" t="s">
        <v>463</v>
      </c>
      <c r="G333" s="236"/>
      <c r="H333" s="239">
        <v>18.98</v>
      </c>
      <c r="I333" s="240"/>
      <c r="J333" s="236"/>
      <c r="K333" s="236"/>
      <c r="L333" s="241"/>
      <c r="M333" s="242"/>
      <c r="N333" s="243"/>
      <c r="O333" s="243"/>
      <c r="P333" s="243"/>
      <c r="Q333" s="243"/>
      <c r="R333" s="243"/>
      <c r="S333" s="243"/>
      <c r="T333" s="24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45" t="s">
        <v>132</v>
      </c>
      <c r="AU333" s="245" t="s">
        <v>79</v>
      </c>
      <c r="AV333" s="14" t="s">
        <v>79</v>
      </c>
      <c r="AW333" s="14" t="s">
        <v>31</v>
      </c>
      <c r="AX333" s="14" t="s">
        <v>69</v>
      </c>
      <c r="AY333" s="245" t="s">
        <v>119</v>
      </c>
    </row>
    <row r="334" s="2" customFormat="1" ht="16.5" customHeight="1">
      <c r="A334" s="39"/>
      <c r="B334" s="40"/>
      <c r="C334" s="205" t="s">
        <v>464</v>
      </c>
      <c r="D334" s="205" t="s">
        <v>121</v>
      </c>
      <c r="E334" s="206" t="s">
        <v>465</v>
      </c>
      <c r="F334" s="207" t="s">
        <v>466</v>
      </c>
      <c r="G334" s="208" t="s">
        <v>335</v>
      </c>
      <c r="H334" s="209">
        <v>4</v>
      </c>
      <c r="I334" s="210"/>
      <c r="J334" s="211">
        <f>ROUND(I334*H334,2)</f>
        <v>0</v>
      </c>
      <c r="K334" s="207" t="s">
        <v>125</v>
      </c>
      <c r="L334" s="45"/>
      <c r="M334" s="212" t="s">
        <v>19</v>
      </c>
      <c r="N334" s="213" t="s">
        <v>40</v>
      </c>
      <c r="O334" s="85"/>
      <c r="P334" s="214">
        <f>O334*H334</f>
        <v>0</v>
      </c>
      <c r="Q334" s="214">
        <v>0.00011</v>
      </c>
      <c r="R334" s="214">
        <f>Q334*H334</f>
        <v>0.00044000000000000002</v>
      </c>
      <c r="S334" s="214">
        <v>0</v>
      </c>
      <c r="T334" s="215">
        <f>S334*H334</f>
        <v>0</v>
      </c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R334" s="216" t="s">
        <v>126</v>
      </c>
      <c r="AT334" s="216" t="s">
        <v>121</v>
      </c>
      <c r="AU334" s="216" t="s">
        <v>79</v>
      </c>
      <c r="AY334" s="18" t="s">
        <v>119</v>
      </c>
      <c r="BE334" s="217">
        <f>IF(N334="základní",J334,0)</f>
        <v>0</v>
      </c>
      <c r="BF334" s="217">
        <f>IF(N334="snížená",J334,0)</f>
        <v>0</v>
      </c>
      <c r="BG334" s="217">
        <f>IF(N334="zákl. přenesená",J334,0)</f>
        <v>0</v>
      </c>
      <c r="BH334" s="217">
        <f>IF(N334="sníž. přenesená",J334,0)</f>
        <v>0</v>
      </c>
      <c r="BI334" s="217">
        <f>IF(N334="nulová",J334,0)</f>
        <v>0</v>
      </c>
      <c r="BJ334" s="18" t="s">
        <v>77</v>
      </c>
      <c r="BK334" s="217">
        <f>ROUND(I334*H334,2)</f>
        <v>0</v>
      </c>
      <c r="BL334" s="18" t="s">
        <v>126</v>
      </c>
      <c r="BM334" s="216" t="s">
        <v>467</v>
      </c>
    </row>
    <row r="335" s="2" customFormat="1">
      <c r="A335" s="39"/>
      <c r="B335" s="40"/>
      <c r="C335" s="41"/>
      <c r="D335" s="218" t="s">
        <v>128</v>
      </c>
      <c r="E335" s="41"/>
      <c r="F335" s="219" t="s">
        <v>468</v>
      </c>
      <c r="G335" s="41"/>
      <c r="H335" s="41"/>
      <c r="I335" s="220"/>
      <c r="J335" s="41"/>
      <c r="K335" s="41"/>
      <c r="L335" s="45"/>
      <c r="M335" s="221"/>
      <c r="N335" s="222"/>
      <c r="O335" s="85"/>
      <c r="P335" s="85"/>
      <c r="Q335" s="85"/>
      <c r="R335" s="85"/>
      <c r="S335" s="85"/>
      <c r="T335" s="86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T335" s="18" t="s">
        <v>128</v>
      </c>
      <c r="AU335" s="18" t="s">
        <v>79</v>
      </c>
    </row>
    <row r="336" s="2" customFormat="1">
      <c r="A336" s="39"/>
      <c r="B336" s="40"/>
      <c r="C336" s="41"/>
      <c r="D336" s="223" t="s">
        <v>130</v>
      </c>
      <c r="E336" s="41"/>
      <c r="F336" s="224" t="s">
        <v>469</v>
      </c>
      <c r="G336" s="41"/>
      <c r="H336" s="41"/>
      <c r="I336" s="220"/>
      <c r="J336" s="41"/>
      <c r="K336" s="41"/>
      <c r="L336" s="45"/>
      <c r="M336" s="221"/>
      <c r="N336" s="222"/>
      <c r="O336" s="85"/>
      <c r="P336" s="85"/>
      <c r="Q336" s="85"/>
      <c r="R336" s="85"/>
      <c r="S336" s="85"/>
      <c r="T336" s="86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T336" s="18" t="s">
        <v>130</v>
      </c>
      <c r="AU336" s="18" t="s">
        <v>79</v>
      </c>
    </row>
    <row r="337" s="13" customFormat="1">
      <c r="A337" s="13"/>
      <c r="B337" s="225"/>
      <c r="C337" s="226"/>
      <c r="D337" s="218" t="s">
        <v>132</v>
      </c>
      <c r="E337" s="227" t="s">
        <v>19</v>
      </c>
      <c r="F337" s="228" t="s">
        <v>470</v>
      </c>
      <c r="G337" s="226"/>
      <c r="H337" s="227" t="s">
        <v>19</v>
      </c>
      <c r="I337" s="229"/>
      <c r="J337" s="226"/>
      <c r="K337" s="226"/>
      <c r="L337" s="230"/>
      <c r="M337" s="231"/>
      <c r="N337" s="232"/>
      <c r="O337" s="232"/>
      <c r="P337" s="232"/>
      <c r="Q337" s="232"/>
      <c r="R337" s="232"/>
      <c r="S337" s="232"/>
      <c r="T337" s="23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34" t="s">
        <v>132</v>
      </c>
      <c r="AU337" s="234" t="s">
        <v>79</v>
      </c>
      <c r="AV337" s="13" t="s">
        <v>77</v>
      </c>
      <c r="AW337" s="13" t="s">
        <v>31</v>
      </c>
      <c r="AX337" s="13" t="s">
        <v>69</v>
      </c>
      <c r="AY337" s="234" t="s">
        <v>119</v>
      </c>
    </row>
    <row r="338" s="14" customFormat="1">
      <c r="A338" s="14"/>
      <c r="B338" s="235"/>
      <c r="C338" s="236"/>
      <c r="D338" s="218" t="s">
        <v>132</v>
      </c>
      <c r="E338" s="237" t="s">
        <v>19</v>
      </c>
      <c r="F338" s="238" t="s">
        <v>126</v>
      </c>
      <c r="G338" s="236"/>
      <c r="H338" s="239">
        <v>4</v>
      </c>
      <c r="I338" s="240"/>
      <c r="J338" s="236"/>
      <c r="K338" s="236"/>
      <c r="L338" s="241"/>
      <c r="M338" s="242"/>
      <c r="N338" s="243"/>
      <c r="O338" s="243"/>
      <c r="P338" s="243"/>
      <c r="Q338" s="243"/>
      <c r="R338" s="243"/>
      <c r="S338" s="243"/>
      <c r="T338" s="24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45" t="s">
        <v>132</v>
      </c>
      <c r="AU338" s="245" t="s">
        <v>79</v>
      </c>
      <c r="AV338" s="14" t="s">
        <v>79</v>
      </c>
      <c r="AW338" s="14" t="s">
        <v>31</v>
      </c>
      <c r="AX338" s="14" t="s">
        <v>69</v>
      </c>
      <c r="AY338" s="245" t="s">
        <v>119</v>
      </c>
    </row>
    <row r="339" s="2" customFormat="1" ht="24.15" customHeight="1">
      <c r="A339" s="39"/>
      <c r="B339" s="40"/>
      <c r="C339" s="246" t="s">
        <v>471</v>
      </c>
      <c r="D339" s="246" t="s">
        <v>296</v>
      </c>
      <c r="E339" s="247" t="s">
        <v>472</v>
      </c>
      <c r="F339" s="248" t="s">
        <v>473</v>
      </c>
      <c r="G339" s="249" t="s">
        <v>335</v>
      </c>
      <c r="H339" s="250">
        <v>4</v>
      </c>
      <c r="I339" s="251"/>
      <c r="J339" s="252">
        <f>ROUND(I339*H339,2)</f>
        <v>0</v>
      </c>
      <c r="K339" s="248" t="s">
        <v>125</v>
      </c>
      <c r="L339" s="253"/>
      <c r="M339" s="254" t="s">
        <v>19</v>
      </c>
      <c r="N339" s="255" t="s">
        <v>40</v>
      </c>
      <c r="O339" s="85"/>
      <c r="P339" s="214">
        <f>O339*H339</f>
        <v>0</v>
      </c>
      <c r="Q339" s="214">
        <v>0.010699999999999999</v>
      </c>
      <c r="R339" s="214">
        <f>Q339*H339</f>
        <v>0.042799999999999998</v>
      </c>
      <c r="S339" s="214">
        <v>0</v>
      </c>
      <c r="T339" s="215">
        <f>S339*H339</f>
        <v>0</v>
      </c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R339" s="216" t="s">
        <v>184</v>
      </c>
      <c r="AT339" s="216" t="s">
        <v>296</v>
      </c>
      <c r="AU339" s="216" t="s">
        <v>79</v>
      </c>
      <c r="AY339" s="18" t="s">
        <v>119</v>
      </c>
      <c r="BE339" s="217">
        <f>IF(N339="základní",J339,0)</f>
        <v>0</v>
      </c>
      <c r="BF339" s="217">
        <f>IF(N339="snížená",J339,0)</f>
        <v>0</v>
      </c>
      <c r="BG339" s="217">
        <f>IF(N339="zákl. přenesená",J339,0)</f>
        <v>0</v>
      </c>
      <c r="BH339" s="217">
        <f>IF(N339="sníž. přenesená",J339,0)</f>
        <v>0</v>
      </c>
      <c r="BI339" s="217">
        <f>IF(N339="nulová",J339,0)</f>
        <v>0</v>
      </c>
      <c r="BJ339" s="18" t="s">
        <v>77</v>
      </c>
      <c r="BK339" s="217">
        <f>ROUND(I339*H339,2)</f>
        <v>0</v>
      </c>
      <c r="BL339" s="18" t="s">
        <v>126</v>
      </c>
      <c r="BM339" s="216" t="s">
        <v>474</v>
      </c>
    </row>
    <row r="340" s="2" customFormat="1">
      <c r="A340" s="39"/>
      <c r="B340" s="40"/>
      <c r="C340" s="41"/>
      <c r="D340" s="218" t="s">
        <v>128</v>
      </c>
      <c r="E340" s="41"/>
      <c r="F340" s="219" t="s">
        <v>473</v>
      </c>
      <c r="G340" s="41"/>
      <c r="H340" s="41"/>
      <c r="I340" s="220"/>
      <c r="J340" s="41"/>
      <c r="K340" s="41"/>
      <c r="L340" s="45"/>
      <c r="M340" s="221"/>
      <c r="N340" s="222"/>
      <c r="O340" s="85"/>
      <c r="P340" s="85"/>
      <c r="Q340" s="85"/>
      <c r="R340" s="85"/>
      <c r="S340" s="85"/>
      <c r="T340" s="86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T340" s="18" t="s">
        <v>128</v>
      </c>
      <c r="AU340" s="18" t="s">
        <v>79</v>
      </c>
    </row>
    <row r="341" s="2" customFormat="1" ht="24.15" customHeight="1">
      <c r="A341" s="39"/>
      <c r="B341" s="40"/>
      <c r="C341" s="205" t="s">
        <v>475</v>
      </c>
      <c r="D341" s="205" t="s">
        <v>121</v>
      </c>
      <c r="E341" s="206" t="s">
        <v>476</v>
      </c>
      <c r="F341" s="207" t="s">
        <v>477</v>
      </c>
      <c r="G341" s="208" t="s">
        <v>335</v>
      </c>
      <c r="H341" s="209">
        <v>32</v>
      </c>
      <c r="I341" s="210"/>
      <c r="J341" s="211">
        <f>ROUND(I341*H341,2)</f>
        <v>0</v>
      </c>
      <c r="K341" s="207" t="s">
        <v>125</v>
      </c>
      <c r="L341" s="45"/>
      <c r="M341" s="212" t="s">
        <v>19</v>
      </c>
      <c r="N341" s="213" t="s">
        <v>40</v>
      </c>
      <c r="O341" s="85"/>
      <c r="P341" s="214">
        <f>O341*H341</f>
        <v>0</v>
      </c>
      <c r="Q341" s="214">
        <v>4.0000000000000003E-05</v>
      </c>
      <c r="R341" s="214">
        <f>Q341*H341</f>
        <v>0.0012800000000000001</v>
      </c>
      <c r="S341" s="214">
        <v>0</v>
      </c>
      <c r="T341" s="215">
        <f>S341*H341</f>
        <v>0</v>
      </c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R341" s="216" t="s">
        <v>126</v>
      </c>
      <c r="AT341" s="216" t="s">
        <v>121</v>
      </c>
      <c r="AU341" s="216" t="s">
        <v>79</v>
      </c>
      <c r="AY341" s="18" t="s">
        <v>119</v>
      </c>
      <c r="BE341" s="217">
        <f>IF(N341="základní",J341,0)</f>
        <v>0</v>
      </c>
      <c r="BF341" s="217">
        <f>IF(N341="snížená",J341,0)</f>
        <v>0</v>
      </c>
      <c r="BG341" s="217">
        <f>IF(N341="zákl. přenesená",J341,0)</f>
        <v>0</v>
      </c>
      <c r="BH341" s="217">
        <f>IF(N341="sníž. přenesená",J341,0)</f>
        <v>0</v>
      </c>
      <c r="BI341" s="217">
        <f>IF(N341="nulová",J341,0)</f>
        <v>0</v>
      </c>
      <c r="BJ341" s="18" t="s">
        <v>77</v>
      </c>
      <c r="BK341" s="217">
        <f>ROUND(I341*H341,2)</f>
        <v>0</v>
      </c>
      <c r="BL341" s="18" t="s">
        <v>126</v>
      </c>
      <c r="BM341" s="216" t="s">
        <v>478</v>
      </c>
    </row>
    <row r="342" s="2" customFormat="1">
      <c r="A342" s="39"/>
      <c r="B342" s="40"/>
      <c r="C342" s="41"/>
      <c r="D342" s="218" t="s">
        <v>128</v>
      </c>
      <c r="E342" s="41"/>
      <c r="F342" s="219" t="s">
        <v>479</v>
      </c>
      <c r="G342" s="41"/>
      <c r="H342" s="41"/>
      <c r="I342" s="220"/>
      <c r="J342" s="41"/>
      <c r="K342" s="41"/>
      <c r="L342" s="45"/>
      <c r="M342" s="221"/>
      <c r="N342" s="222"/>
      <c r="O342" s="85"/>
      <c r="P342" s="85"/>
      <c r="Q342" s="85"/>
      <c r="R342" s="85"/>
      <c r="S342" s="85"/>
      <c r="T342" s="86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T342" s="18" t="s">
        <v>128</v>
      </c>
      <c r="AU342" s="18" t="s">
        <v>79</v>
      </c>
    </row>
    <row r="343" s="2" customFormat="1">
      <c r="A343" s="39"/>
      <c r="B343" s="40"/>
      <c r="C343" s="41"/>
      <c r="D343" s="223" t="s">
        <v>130</v>
      </c>
      <c r="E343" s="41"/>
      <c r="F343" s="224" t="s">
        <v>480</v>
      </c>
      <c r="G343" s="41"/>
      <c r="H343" s="41"/>
      <c r="I343" s="220"/>
      <c r="J343" s="41"/>
      <c r="K343" s="41"/>
      <c r="L343" s="45"/>
      <c r="M343" s="221"/>
      <c r="N343" s="222"/>
      <c r="O343" s="85"/>
      <c r="P343" s="85"/>
      <c r="Q343" s="85"/>
      <c r="R343" s="85"/>
      <c r="S343" s="85"/>
      <c r="T343" s="86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T343" s="18" t="s">
        <v>130</v>
      </c>
      <c r="AU343" s="18" t="s">
        <v>79</v>
      </c>
    </row>
    <row r="344" s="13" customFormat="1">
      <c r="A344" s="13"/>
      <c r="B344" s="225"/>
      <c r="C344" s="226"/>
      <c r="D344" s="218" t="s">
        <v>132</v>
      </c>
      <c r="E344" s="227" t="s">
        <v>19</v>
      </c>
      <c r="F344" s="228" t="s">
        <v>481</v>
      </c>
      <c r="G344" s="226"/>
      <c r="H344" s="227" t="s">
        <v>19</v>
      </c>
      <c r="I344" s="229"/>
      <c r="J344" s="226"/>
      <c r="K344" s="226"/>
      <c r="L344" s="230"/>
      <c r="M344" s="231"/>
      <c r="N344" s="232"/>
      <c r="O344" s="232"/>
      <c r="P344" s="232"/>
      <c r="Q344" s="232"/>
      <c r="R344" s="232"/>
      <c r="S344" s="232"/>
      <c r="T344" s="23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34" t="s">
        <v>132</v>
      </c>
      <c r="AU344" s="234" t="s">
        <v>79</v>
      </c>
      <c r="AV344" s="13" t="s">
        <v>77</v>
      </c>
      <c r="AW344" s="13" t="s">
        <v>31</v>
      </c>
      <c r="AX344" s="13" t="s">
        <v>69</v>
      </c>
      <c r="AY344" s="234" t="s">
        <v>119</v>
      </c>
    </row>
    <row r="345" s="14" customFormat="1">
      <c r="A345" s="14"/>
      <c r="B345" s="235"/>
      <c r="C345" s="236"/>
      <c r="D345" s="218" t="s">
        <v>132</v>
      </c>
      <c r="E345" s="237" t="s">
        <v>19</v>
      </c>
      <c r="F345" s="238" t="s">
        <v>482</v>
      </c>
      <c r="G345" s="236"/>
      <c r="H345" s="239">
        <v>32</v>
      </c>
      <c r="I345" s="240"/>
      <c r="J345" s="236"/>
      <c r="K345" s="236"/>
      <c r="L345" s="241"/>
      <c r="M345" s="242"/>
      <c r="N345" s="243"/>
      <c r="O345" s="243"/>
      <c r="P345" s="243"/>
      <c r="Q345" s="243"/>
      <c r="R345" s="243"/>
      <c r="S345" s="243"/>
      <c r="T345" s="24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45" t="s">
        <v>132</v>
      </c>
      <c r="AU345" s="245" t="s">
        <v>79</v>
      </c>
      <c r="AV345" s="14" t="s">
        <v>79</v>
      </c>
      <c r="AW345" s="14" t="s">
        <v>31</v>
      </c>
      <c r="AX345" s="14" t="s">
        <v>69</v>
      </c>
      <c r="AY345" s="245" t="s">
        <v>119</v>
      </c>
    </row>
    <row r="346" s="2" customFormat="1" ht="24.15" customHeight="1">
      <c r="A346" s="39"/>
      <c r="B346" s="40"/>
      <c r="C346" s="205" t="s">
        <v>483</v>
      </c>
      <c r="D346" s="205" t="s">
        <v>121</v>
      </c>
      <c r="E346" s="206" t="s">
        <v>484</v>
      </c>
      <c r="F346" s="207" t="s">
        <v>485</v>
      </c>
      <c r="G346" s="208" t="s">
        <v>335</v>
      </c>
      <c r="H346" s="209">
        <v>24</v>
      </c>
      <c r="I346" s="210"/>
      <c r="J346" s="211">
        <f>ROUND(I346*H346,2)</f>
        <v>0</v>
      </c>
      <c r="K346" s="207" t="s">
        <v>125</v>
      </c>
      <c r="L346" s="45"/>
      <c r="M346" s="212" t="s">
        <v>19</v>
      </c>
      <c r="N346" s="213" t="s">
        <v>40</v>
      </c>
      <c r="O346" s="85"/>
      <c r="P346" s="214">
        <f>O346*H346</f>
        <v>0</v>
      </c>
      <c r="Q346" s="214">
        <v>0.00029999999999999997</v>
      </c>
      <c r="R346" s="214">
        <f>Q346*H346</f>
        <v>0.0071999999999999998</v>
      </c>
      <c r="S346" s="214">
        <v>0</v>
      </c>
      <c r="T346" s="215">
        <f>S346*H346</f>
        <v>0</v>
      </c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R346" s="216" t="s">
        <v>126</v>
      </c>
      <c r="AT346" s="216" t="s">
        <v>121</v>
      </c>
      <c r="AU346" s="216" t="s">
        <v>79</v>
      </c>
      <c r="AY346" s="18" t="s">
        <v>119</v>
      </c>
      <c r="BE346" s="217">
        <f>IF(N346="základní",J346,0)</f>
        <v>0</v>
      </c>
      <c r="BF346" s="217">
        <f>IF(N346="snížená",J346,0)</f>
        <v>0</v>
      </c>
      <c r="BG346" s="217">
        <f>IF(N346="zákl. přenesená",J346,0)</f>
        <v>0</v>
      </c>
      <c r="BH346" s="217">
        <f>IF(N346="sníž. přenesená",J346,0)</f>
        <v>0</v>
      </c>
      <c r="BI346" s="217">
        <f>IF(N346="nulová",J346,0)</f>
        <v>0</v>
      </c>
      <c r="BJ346" s="18" t="s">
        <v>77</v>
      </c>
      <c r="BK346" s="217">
        <f>ROUND(I346*H346,2)</f>
        <v>0</v>
      </c>
      <c r="BL346" s="18" t="s">
        <v>126</v>
      </c>
      <c r="BM346" s="216" t="s">
        <v>486</v>
      </c>
    </row>
    <row r="347" s="2" customFormat="1">
      <c r="A347" s="39"/>
      <c r="B347" s="40"/>
      <c r="C347" s="41"/>
      <c r="D347" s="218" t="s">
        <v>128</v>
      </c>
      <c r="E347" s="41"/>
      <c r="F347" s="219" t="s">
        <v>487</v>
      </c>
      <c r="G347" s="41"/>
      <c r="H347" s="41"/>
      <c r="I347" s="220"/>
      <c r="J347" s="41"/>
      <c r="K347" s="41"/>
      <c r="L347" s="45"/>
      <c r="M347" s="221"/>
      <c r="N347" s="222"/>
      <c r="O347" s="85"/>
      <c r="P347" s="85"/>
      <c r="Q347" s="85"/>
      <c r="R347" s="85"/>
      <c r="S347" s="85"/>
      <c r="T347" s="86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T347" s="18" t="s">
        <v>128</v>
      </c>
      <c r="AU347" s="18" t="s">
        <v>79</v>
      </c>
    </row>
    <row r="348" s="2" customFormat="1">
      <c r="A348" s="39"/>
      <c r="B348" s="40"/>
      <c r="C348" s="41"/>
      <c r="D348" s="223" t="s">
        <v>130</v>
      </c>
      <c r="E348" s="41"/>
      <c r="F348" s="224" t="s">
        <v>488</v>
      </c>
      <c r="G348" s="41"/>
      <c r="H348" s="41"/>
      <c r="I348" s="220"/>
      <c r="J348" s="41"/>
      <c r="K348" s="41"/>
      <c r="L348" s="45"/>
      <c r="M348" s="221"/>
      <c r="N348" s="222"/>
      <c r="O348" s="85"/>
      <c r="P348" s="85"/>
      <c r="Q348" s="85"/>
      <c r="R348" s="85"/>
      <c r="S348" s="85"/>
      <c r="T348" s="86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T348" s="18" t="s">
        <v>130</v>
      </c>
      <c r="AU348" s="18" t="s">
        <v>79</v>
      </c>
    </row>
    <row r="349" s="14" customFormat="1">
      <c r="A349" s="14"/>
      <c r="B349" s="235"/>
      <c r="C349" s="236"/>
      <c r="D349" s="218" t="s">
        <v>132</v>
      </c>
      <c r="E349" s="237" t="s">
        <v>19</v>
      </c>
      <c r="F349" s="238" t="s">
        <v>489</v>
      </c>
      <c r="G349" s="236"/>
      <c r="H349" s="239">
        <v>24</v>
      </c>
      <c r="I349" s="240"/>
      <c r="J349" s="236"/>
      <c r="K349" s="236"/>
      <c r="L349" s="241"/>
      <c r="M349" s="242"/>
      <c r="N349" s="243"/>
      <c r="O349" s="243"/>
      <c r="P349" s="243"/>
      <c r="Q349" s="243"/>
      <c r="R349" s="243"/>
      <c r="S349" s="243"/>
      <c r="T349" s="24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45" t="s">
        <v>132</v>
      </c>
      <c r="AU349" s="245" t="s">
        <v>79</v>
      </c>
      <c r="AV349" s="14" t="s">
        <v>79</v>
      </c>
      <c r="AW349" s="14" t="s">
        <v>31</v>
      </c>
      <c r="AX349" s="14" t="s">
        <v>69</v>
      </c>
      <c r="AY349" s="245" t="s">
        <v>119</v>
      </c>
    </row>
    <row r="350" s="2" customFormat="1" ht="21.75" customHeight="1">
      <c r="A350" s="39"/>
      <c r="B350" s="40"/>
      <c r="C350" s="205" t="s">
        <v>490</v>
      </c>
      <c r="D350" s="205" t="s">
        <v>121</v>
      </c>
      <c r="E350" s="206" t="s">
        <v>491</v>
      </c>
      <c r="F350" s="207" t="s">
        <v>492</v>
      </c>
      <c r="G350" s="208" t="s">
        <v>335</v>
      </c>
      <c r="H350" s="209">
        <v>32</v>
      </c>
      <c r="I350" s="210"/>
      <c r="J350" s="211">
        <f>ROUND(I350*H350,2)</f>
        <v>0</v>
      </c>
      <c r="K350" s="207" t="s">
        <v>125</v>
      </c>
      <c r="L350" s="45"/>
      <c r="M350" s="212" t="s">
        <v>19</v>
      </c>
      <c r="N350" s="213" t="s">
        <v>40</v>
      </c>
      <c r="O350" s="85"/>
      <c r="P350" s="214">
        <f>O350*H350</f>
        <v>0</v>
      </c>
      <c r="Q350" s="214">
        <v>0.00012999999999999999</v>
      </c>
      <c r="R350" s="214">
        <f>Q350*H350</f>
        <v>0.0041599999999999996</v>
      </c>
      <c r="S350" s="214">
        <v>0</v>
      </c>
      <c r="T350" s="215">
        <f>S350*H350</f>
        <v>0</v>
      </c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R350" s="216" t="s">
        <v>126</v>
      </c>
      <c r="AT350" s="216" t="s">
        <v>121</v>
      </c>
      <c r="AU350" s="216" t="s">
        <v>79</v>
      </c>
      <c r="AY350" s="18" t="s">
        <v>119</v>
      </c>
      <c r="BE350" s="217">
        <f>IF(N350="základní",J350,0)</f>
        <v>0</v>
      </c>
      <c r="BF350" s="217">
        <f>IF(N350="snížená",J350,0)</f>
        <v>0</v>
      </c>
      <c r="BG350" s="217">
        <f>IF(N350="zákl. přenesená",J350,0)</f>
        <v>0</v>
      </c>
      <c r="BH350" s="217">
        <f>IF(N350="sníž. přenesená",J350,0)</f>
        <v>0</v>
      </c>
      <c r="BI350" s="217">
        <f>IF(N350="nulová",J350,0)</f>
        <v>0</v>
      </c>
      <c r="BJ350" s="18" t="s">
        <v>77</v>
      </c>
      <c r="BK350" s="217">
        <f>ROUND(I350*H350,2)</f>
        <v>0</v>
      </c>
      <c r="BL350" s="18" t="s">
        <v>126</v>
      </c>
      <c r="BM350" s="216" t="s">
        <v>493</v>
      </c>
    </row>
    <row r="351" s="2" customFormat="1">
      <c r="A351" s="39"/>
      <c r="B351" s="40"/>
      <c r="C351" s="41"/>
      <c r="D351" s="218" t="s">
        <v>128</v>
      </c>
      <c r="E351" s="41"/>
      <c r="F351" s="219" t="s">
        <v>494</v>
      </c>
      <c r="G351" s="41"/>
      <c r="H351" s="41"/>
      <c r="I351" s="220"/>
      <c r="J351" s="41"/>
      <c r="K351" s="41"/>
      <c r="L351" s="45"/>
      <c r="M351" s="221"/>
      <c r="N351" s="222"/>
      <c r="O351" s="85"/>
      <c r="P351" s="85"/>
      <c r="Q351" s="85"/>
      <c r="R351" s="85"/>
      <c r="S351" s="85"/>
      <c r="T351" s="86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T351" s="18" t="s">
        <v>128</v>
      </c>
      <c r="AU351" s="18" t="s">
        <v>79</v>
      </c>
    </row>
    <row r="352" s="2" customFormat="1">
      <c r="A352" s="39"/>
      <c r="B352" s="40"/>
      <c r="C352" s="41"/>
      <c r="D352" s="223" t="s">
        <v>130</v>
      </c>
      <c r="E352" s="41"/>
      <c r="F352" s="224" t="s">
        <v>495</v>
      </c>
      <c r="G352" s="41"/>
      <c r="H352" s="41"/>
      <c r="I352" s="220"/>
      <c r="J352" s="41"/>
      <c r="K352" s="41"/>
      <c r="L352" s="45"/>
      <c r="M352" s="221"/>
      <c r="N352" s="222"/>
      <c r="O352" s="85"/>
      <c r="P352" s="85"/>
      <c r="Q352" s="85"/>
      <c r="R352" s="85"/>
      <c r="S352" s="85"/>
      <c r="T352" s="86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T352" s="18" t="s">
        <v>130</v>
      </c>
      <c r="AU352" s="18" t="s">
        <v>79</v>
      </c>
    </row>
    <row r="353" s="13" customFormat="1">
      <c r="A353" s="13"/>
      <c r="B353" s="225"/>
      <c r="C353" s="226"/>
      <c r="D353" s="218" t="s">
        <v>132</v>
      </c>
      <c r="E353" s="227" t="s">
        <v>19</v>
      </c>
      <c r="F353" s="228" t="s">
        <v>481</v>
      </c>
      <c r="G353" s="226"/>
      <c r="H353" s="227" t="s">
        <v>19</v>
      </c>
      <c r="I353" s="229"/>
      <c r="J353" s="226"/>
      <c r="K353" s="226"/>
      <c r="L353" s="230"/>
      <c r="M353" s="231"/>
      <c r="N353" s="232"/>
      <c r="O353" s="232"/>
      <c r="P353" s="232"/>
      <c r="Q353" s="232"/>
      <c r="R353" s="232"/>
      <c r="S353" s="232"/>
      <c r="T353" s="23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34" t="s">
        <v>132</v>
      </c>
      <c r="AU353" s="234" t="s">
        <v>79</v>
      </c>
      <c r="AV353" s="13" t="s">
        <v>77</v>
      </c>
      <c r="AW353" s="13" t="s">
        <v>31</v>
      </c>
      <c r="AX353" s="13" t="s">
        <v>69</v>
      </c>
      <c r="AY353" s="234" t="s">
        <v>119</v>
      </c>
    </row>
    <row r="354" s="14" customFormat="1">
      <c r="A354" s="14"/>
      <c r="B354" s="235"/>
      <c r="C354" s="236"/>
      <c r="D354" s="218" t="s">
        <v>132</v>
      </c>
      <c r="E354" s="237" t="s">
        <v>19</v>
      </c>
      <c r="F354" s="238" t="s">
        <v>482</v>
      </c>
      <c r="G354" s="236"/>
      <c r="H354" s="239">
        <v>32</v>
      </c>
      <c r="I354" s="240"/>
      <c r="J354" s="236"/>
      <c r="K354" s="236"/>
      <c r="L354" s="241"/>
      <c r="M354" s="242"/>
      <c r="N354" s="243"/>
      <c r="O354" s="243"/>
      <c r="P354" s="243"/>
      <c r="Q354" s="243"/>
      <c r="R354" s="243"/>
      <c r="S354" s="243"/>
      <c r="T354" s="24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45" t="s">
        <v>132</v>
      </c>
      <c r="AU354" s="245" t="s">
        <v>79</v>
      </c>
      <c r="AV354" s="14" t="s">
        <v>79</v>
      </c>
      <c r="AW354" s="14" t="s">
        <v>31</v>
      </c>
      <c r="AX354" s="14" t="s">
        <v>69</v>
      </c>
      <c r="AY354" s="245" t="s">
        <v>119</v>
      </c>
    </row>
    <row r="355" s="2" customFormat="1" ht="21.75" customHeight="1">
      <c r="A355" s="39"/>
      <c r="B355" s="40"/>
      <c r="C355" s="205" t="s">
        <v>496</v>
      </c>
      <c r="D355" s="205" t="s">
        <v>121</v>
      </c>
      <c r="E355" s="206" t="s">
        <v>497</v>
      </c>
      <c r="F355" s="207" t="s">
        <v>498</v>
      </c>
      <c r="G355" s="208" t="s">
        <v>335</v>
      </c>
      <c r="H355" s="209">
        <v>24</v>
      </c>
      <c r="I355" s="210"/>
      <c r="J355" s="211">
        <f>ROUND(I355*H355,2)</f>
        <v>0</v>
      </c>
      <c r="K355" s="207" t="s">
        <v>125</v>
      </c>
      <c r="L355" s="45"/>
      <c r="M355" s="212" t="s">
        <v>19</v>
      </c>
      <c r="N355" s="213" t="s">
        <v>40</v>
      </c>
      <c r="O355" s="85"/>
      <c r="P355" s="214">
        <f>O355*H355</f>
        <v>0</v>
      </c>
      <c r="Q355" s="214">
        <v>0.00149</v>
      </c>
      <c r="R355" s="214">
        <f>Q355*H355</f>
        <v>0.03576</v>
      </c>
      <c r="S355" s="214">
        <v>0</v>
      </c>
      <c r="T355" s="215">
        <f>S355*H355</f>
        <v>0</v>
      </c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R355" s="216" t="s">
        <v>126</v>
      </c>
      <c r="AT355" s="216" t="s">
        <v>121</v>
      </c>
      <c r="AU355" s="216" t="s">
        <v>79</v>
      </c>
      <c r="AY355" s="18" t="s">
        <v>119</v>
      </c>
      <c r="BE355" s="217">
        <f>IF(N355="základní",J355,0)</f>
        <v>0</v>
      </c>
      <c r="BF355" s="217">
        <f>IF(N355="snížená",J355,0)</f>
        <v>0</v>
      </c>
      <c r="BG355" s="217">
        <f>IF(N355="zákl. přenesená",J355,0)</f>
        <v>0</v>
      </c>
      <c r="BH355" s="217">
        <f>IF(N355="sníž. přenesená",J355,0)</f>
        <v>0</v>
      </c>
      <c r="BI355" s="217">
        <f>IF(N355="nulová",J355,0)</f>
        <v>0</v>
      </c>
      <c r="BJ355" s="18" t="s">
        <v>77</v>
      </c>
      <c r="BK355" s="217">
        <f>ROUND(I355*H355,2)</f>
        <v>0</v>
      </c>
      <c r="BL355" s="18" t="s">
        <v>126</v>
      </c>
      <c r="BM355" s="216" t="s">
        <v>499</v>
      </c>
    </row>
    <row r="356" s="2" customFormat="1">
      <c r="A356" s="39"/>
      <c r="B356" s="40"/>
      <c r="C356" s="41"/>
      <c r="D356" s="218" t="s">
        <v>128</v>
      </c>
      <c r="E356" s="41"/>
      <c r="F356" s="219" t="s">
        <v>500</v>
      </c>
      <c r="G356" s="41"/>
      <c r="H356" s="41"/>
      <c r="I356" s="220"/>
      <c r="J356" s="41"/>
      <c r="K356" s="41"/>
      <c r="L356" s="45"/>
      <c r="M356" s="221"/>
      <c r="N356" s="222"/>
      <c r="O356" s="85"/>
      <c r="P356" s="85"/>
      <c r="Q356" s="85"/>
      <c r="R356" s="85"/>
      <c r="S356" s="85"/>
      <c r="T356" s="86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T356" s="18" t="s">
        <v>128</v>
      </c>
      <c r="AU356" s="18" t="s">
        <v>79</v>
      </c>
    </row>
    <row r="357" s="2" customFormat="1">
      <c r="A357" s="39"/>
      <c r="B357" s="40"/>
      <c r="C357" s="41"/>
      <c r="D357" s="223" t="s">
        <v>130</v>
      </c>
      <c r="E357" s="41"/>
      <c r="F357" s="224" t="s">
        <v>501</v>
      </c>
      <c r="G357" s="41"/>
      <c r="H357" s="41"/>
      <c r="I357" s="220"/>
      <c r="J357" s="41"/>
      <c r="K357" s="41"/>
      <c r="L357" s="45"/>
      <c r="M357" s="221"/>
      <c r="N357" s="222"/>
      <c r="O357" s="85"/>
      <c r="P357" s="85"/>
      <c r="Q357" s="85"/>
      <c r="R357" s="85"/>
      <c r="S357" s="85"/>
      <c r="T357" s="86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T357" s="18" t="s">
        <v>130</v>
      </c>
      <c r="AU357" s="18" t="s">
        <v>79</v>
      </c>
    </row>
    <row r="358" s="14" customFormat="1">
      <c r="A358" s="14"/>
      <c r="B358" s="235"/>
      <c r="C358" s="236"/>
      <c r="D358" s="218" t="s">
        <v>132</v>
      </c>
      <c r="E358" s="237" t="s">
        <v>19</v>
      </c>
      <c r="F358" s="238" t="s">
        <v>502</v>
      </c>
      <c r="G358" s="236"/>
      <c r="H358" s="239">
        <v>24</v>
      </c>
      <c r="I358" s="240"/>
      <c r="J358" s="236"/>
      <c r="K358" s="236"/>
      <c r="L358" s="241"/>
      <c r="M358" s="242"/>
      <c r="N358" s="243"/>
      <c r="O358" s="243"/>
      <c r="P358" s="243"/>
      <c r="Q358" s="243"/>
      <c r="R358" s="243"/>
      <c r="S358" s="243"/>
      <c r="T358" s="24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45" t="s">
        <v>132</v>
      </c>
      <c r="AU358" s="245" t="s">
        <v>79</v>
      </c>
      <c r="AV358" s="14" t="s">
        <v>79</v>
      </c>
      <c r="AW358" s="14" t="s">
        <v>31</v>
      </c>
      <c r="AX358" s="14" t="s">
        <v>69</v>
      </c>
      <c r="AY358" s="245" t="s">
        <v>119</v>
      </c>
    </row>
    <row r="359" s="12" customFormat="1" ht="22.8" customHeight="1">
      <c r="A359" s="12"/>
      <c r="B359" s="189"/>
      <c r="C359" s="190"/>
      <c r="D359" s="191" t="s">
        <v>68</v>
      </c>
      <c r="E359" s="203" t="s">
        <v>503</v>
      </c>
      <c r="F359" s="203" t="s">
        <v>504</v>
      </c>
      <c r="G359" s="190"/>
      <c r="H359" s="190"/>
      <c r="I359" s="193"/>
      <c r="J359" s="204">
        <f>BK359</f>
        <v>0</v>
      </c>
      <c r="K359" s="190"/>
      <c r="L359" s="195"/>
      <c r="M359" s="196"/>
      <c r="N359" s="197"/>
      <c r="O359" s="197"/>
      <c r="P359" s="198">
        <f>SUM(P360:P368)</f>
        <v>0</v>
      </c>
      <c r="Q359" s="197"/>
      <c r="R359" s="198">
        <f>SUM(R360:R368)</f>
        <v>0</v>
      </c>
      <c r="S359" s="197"/>
      <c r="T359" s="199">
        <f>SUM(T360:T368)</f>
        <v>0</v>
      </c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R359" s="200" t="s">
        <v>77</v>
      </c>
      <c r="AT359" s="201" t="s">
        <v>68</v>
      </c>
      <c r="AU359" s="201" t="s">
        <v>77</v>
      </c>
      <c r="AY359" s="200" t="s">
        <v>119</v>
      </c>
      <c r="BK359" s="202">
        <f>SUM(BK360:BK368)</f>
        <v>0</v>
      </c>
    </row>
    <row r="360" s="2" customFormat="1" ht="24.15" customHeight="1">
      <c r="A360" s="39"/>
      <c r="B360" s="40"/>
      <c r="C360" s="205" t="s">
        <v>505</v>
      </c>
      <c r="D360" s="205" t="s">
        <v>121</v>
      </c>
      <c r="E360" s="206" t="s">
        <v>506</v>
      </c>
      <c r="F360" s="207" t="s">
        <v>507</v>
      </c>
      <c r="G360" s="208" t="s">
        <v>235</v>
      </c>
      <c r="H360" s="209">
        <v>119.11</v>
      </c>
      <c r="I360" s="210"/>
      <c r="J360" s="211">
        <f>ROUND(I360*H360,2)</f>
        <v>0</v>
      </c>
      <c r="K360" s="207" t="s">
        <v>125</v>
      </c>
      <c r="L360" s="45"/>
      <c r="M360" s="212" t="s">
        <v>19</v>
      </c>
      <c r="N360" s="213" t="s">
        <v>40</v>
      </c>
      <c r="O360" s="85"/>
      <c r="P360" s="214">
        <f>O360*H360</f>
        <v>0</v>
      </c>
      <c r="Q360" s="214">
        <v>0</v>
      </c>
      <c r="R360" s="214">
        <f>Q360*H360</f>
        <v>0</v>
      </c>
      <c r="S360" s="214">
        <v>0</v>
      </c>
      <c r="T360" s="215">
        <f>S360*H360</f>
        <v>0</v>
      </c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R360" s="216" t="s">
        <v>126</v>
      </c>
      <c r="AT360" s="216" t="s">
        <v>121</v>
      </c>
      <c r="AU360" s="216" t="s">
        <v>79</v>
      </c>
      <c r="AY360" s="18" t="s">
        <v>119</v>
      </c>
      <c r="BE360" s="217">
        <f>IF(N360="základní",J360,0)</f>
        <v>0</v>
      </c>
      <c r="BF360" s="217">
        <f>IF(N360="snížená",J360,0)</f>
        <v>0</v>
      </c>
      <c r="BG360" s="217">
        <f>IF(N360="zákl. přenesená",J360,0)</f>
        <v>0</v>
      </c>
      <c r="BH360" s="217">
        <f>IF(N360="sníž. přenesená",J360,0)</f>
        <v>0</v>
      </c>
      <c r="BI360" s="217">
        <f>IF(N360="nulová",J360,0)</f>
        <v>0</v>
      </c>
      <c r="BJ360" s="18" t="s">
        <v>77</v>
      </c>
      <c r="BK360" s="217">
        <f>ROUND(I360*H360,2)</f>
        <v>0</v>
      </c>
      <c r="BL360" s="18" t="s">
        <v>126</v>
      </c>
      <c r="BM360" s="216" t="s">
        <v>508</v>
      </c>
    </row>
    <row r="361" s="2" customFormat="1">
      <c r="A361" s="39"/>
      <c r="B361" s="40"/>
      <c r="C361" s="41"/>
      <c r="D361" s="218" t="s">
        <v>128</v>
      </c>
      <c r="E361" s="41"/>
      <c r="F361" s="219" t="s">
        <v>509</v>
      </c>
      <c r="G361" s="41"/>
      <c r="H361" s="41"/>
      <c r="I361" s="220"/>
      <c r="J361" s="41"/>
      <c r="K361" s="41"/>
      <c r="L361" s="45"/>
      <c r="M361" s="221"/>
      <c r="N361" s="222"/>
      <c r="O361" s="85"/>
      <c r="P361" s="85"/>
      <c r="Q361" s="85"/>
      <c r="R361" s="85"/>
      <c r="S361" s="85"/>
      <c r="T361" s="86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T361" s="18" t="s">
        <v>128</v>
      </c>
      <c r="AU361" s="18" t="s">
        <v>79</v>
      </c>
    </row>
    <row r="362" s="2" customFormat="1">
      <c r="A362" s="39"/>
      <c r="B362" s="40"/>
      <c r="C362" s="41"/>
      <c r="D362" s="223" t="s">
        <v>130</v>
      </c>
      <c r="E362" s="41"/>
      <c r="F362" s="224" t="s">
        <v>510</v>
      </c>
      <c r="G362" s="41"/>
      <c r="H362" s="41"/>
      <c r="I362" s="220"/>
      <c r="J362" s="41"/>
      <c r="K362" s="41"/>
      <c r="L362" s="45"/>
      <c r="M362" s="221"/>
      <c r="N362" s="222"/>
      <c r="O362" s="85"/>
      <c r="P362" s="85"/>
      <c r="Q362" s="85"/>
      <c r="R362" s="85"/>
      <c r="S362" s="85"/>
      <c r="T362" s="86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T362" s="18" t="s">
        <v>130</v>
      </c>
      <c r="AU362" s="18" t="s">
        <v>79</v>
      </c>
    </row>
    <row r="363" s="2" customFormat="1" ht="24.15" customHeight="1">
      <c r="A363" s="39"/>
      <c r="B363" s="40"/>
      <c r="C363" s="205" t="s">
        <v>511</v>
      </c>
      <c r="D363" s="205" t="s">
        <v>121</v>
      </c>
      <c r="E363" s="206" t="s">
        <v>512</v>
      </c>
      <c r="F363" s="207" t="s">
        <v>513</v>
      </c>
      <c r="G363" s="208" t="s">
        <v>235</v>
      </c>
      <c r="H363" s="209">
        <v>119.11</v>
      </c>
      <c r="I363" s="210"/>
      <c r="J363" s="211">
        <f>ROUND(I363*H363,2)</f>
        <v>0</v>
      </c>
      <c r="K363" s="207" t="s">
        <v>125</v>
      </c>
      <c r="L363" s="45"/>
      <c r="M363" s="212" t="s">
        <v>19</v>
      </c>
      <c r="N363" s="213" t="s">
        <v>40</v>
      </c>
      <c r="O363" s="85"/>
      <c r="P363" s="214">
        <f>O363*H363</f>
        <v>0</v>
      </c>
      <c r="Q363" s="214">
        <v>0</v>
      </c>
      <c r="R363" s="214">
        <f>Q363*H363</f>
        <v>0</v>
      </c>
      <c r="S363" s="214">
        <v>0</v>
      </c>
      <c r="T363" s="215">
        <f>S363*H363</f>
        <v>0</v>
      </c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R363" s="216" t="s">
        <v>126</v>
      </c>
      <c r="AT363" s="216" t="s">
        <v>121</v>
      </c>
      <c r="AU363" s="216" t="s">
        <v>79</v>
      </c>
      <c r="AY363" s="18" t="s">
        <v>119</v>
      </c>
      <c r="BE363" s="217">
        <f>IF(N363="základní",J363,0)</f>
        <v>0</v>
      </c>
      <c r="BF363" s="217">
        <f>IF(N363="snížená",J363,0)</f>
        <v>0</v>
      </c>
      <c r="BG363" s="217">
        <f>IF(N363="zákl. přenesená",J363,0)</f>
        <v>0</v>
      </c>
      <c r="BH363" s="217">
        <f>IF(N363="sníž. přenesená",J363,0)</f>
        <v>0</v>
      </c>
      <c r="BI363" s="217">
        <f>IF(N363="nulová",J363,0)</f>
        <v>0</v>
      </c>
      <c r="BJ363" s="18" t="s">
        <v>77</v>
      </c>
      <c r="BK363" s="217">
        <f>ROUND(I363*H363,2)</f>
        <v>0</v>
      </c>
      <c r="BL363" s="18" t="s">
        <v>126</v>
      </c>
      <c r="BM363" s="216" t="s">
        <v>514</v>
      </c>
    </row>
    <row r="364" s="2" customFormat="1">
      <c r="A364" s="39"/>
      <c r="B364" s="40"/>
      <c r="C364" s="41"/>
      <c r="D364" s="218" t="s">
        <v>128</v>
      </c>
      <c r="E364" s="41"/>
      <c r="F364" s="219" t="s">
        <v>515</v>
      </c>
      <c r="G364" s="41"/>
      <c r="H364" s="41"/>
      <c r="I364" s="220"/>
      <c r="J364" s="41"/>
      <c r="K364" s="41"/>
      <c r="L364" s="45"/>
      <c r="M364" s="221"/>
      <c r="N364" s="222"/>
      <c r="O364" s="85"/>
      <c r="P364" s="85"/>
      <c r="Q364" s="85"/>
      <c r="R364" s="85"/>
      <c r="S364" s="85"/>
      <c r="T364" s="86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T364" s="18" t="s">
        <v>128</v>
      </c>
      <c r="AU364" s="18" t="s">
        <v>79</v>
      </c>
    </row>
    <row r="365" s="2" customFormat="1">
      <c r="A365" s="39"/>
      <c r="B365" s="40"/>
      <c r="C365" s="41"/>
      <c r="D365" s="223" t="s">
        <v>130</v>
      </c>
      <c r="E365" s="41"/>
      <c r="F365" s="224" t="s">
        <v>516</v>
      </c>
      <c r="G365" s="41"/>
      <c r="H365" s="41"/>
      <c r="I365" s="220"/>
      <c r="J365" s="41"/>
      <c r="K365" s="41"/>
      <c r="L365" s="45"/>
      <c r="M365" s="221"/>
      <c r="N365" s="222"/>
      <c r="O365" s="85"/>
      <c r="P365" s="85"/>
      <c r="Q365" s="85"/>
      <c r="R365" s="85"/>
      <c r="S365" s="85"/>
      <c r="T365" s="86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T365" s="18" t="s">
        <v>130</v>
      </c>
      <c r="AU365" s="18" t="s">
        <v>79</v>
      </c>
    </row>
    <row r="366" s="2" customFormat="1" ht="33" customHeight="1">
      <c r="A366" s="39"/>
      <c r="B366" s="40"/>
      <c r="C366" s="205" t="s">
        <v>517</v>
      </c>
      <c r="D366" s="205" t="s">
        <v>121</v>
      </c>
      <c r="E366" s="206" t="s">
        <v>518</v>
      </c>
      <c r="F366" s="207" t="s">
        <v>519</v>
      </c>
      <c r="G366" s="208" t="s">
        <v>235</v>
      </c>
      <c r="H366" s="209">
        <v>119.11</v>
      </c>
      <c r="I366" s="210"/>
      <c r="J366" s="211">
        <f>ROUND(I366*H366,2)</f>
        <v>0</v>
      </c>
      <c r="K366" s="207" t="s">
        <v>125</v>
      </c>
      <c r="L366" s="45"/>
      <c r="M366" s="212" t="s">
        <v>19</v>
      </c>
      <c r="N366" s="213" t="s">
        <v>40</v>
      </c>
      <c r="O366" s="85"/>
      <c r="P366" s="214">
        <f>O366*H366</f>
        <v>0</v>
      </c>
      <c r="Q366" s="214">
        <v>0</v>
      </c>
      <c r="R366" s="214">
        <f>Q366*H366</f>
        <v>0</v>
      </c>
      <c r="S366" s="214">
        <v>0</v>
      </c>
      <c r="T366" s="215">
        <f>S366*H366</f>
        <v>0</v>
      </c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R366" s="216" t="s">
        <v>126</v>
      </c>
      <c r="AT366" s="216" t="s">
        <v>121</v>
      </c>
      <c r="AU366" s="216" t="s">
        <v>79</v>
      </c>
      <c r="AY366" s="18" t="s">
        <v>119</v>
      </c>
      <c r="BE366" s="217">
        <f>IF(N366="základní",J366,0)</f>
        <v>0</v>
      </c>
      <c r="BF366" s="217">
        <f>IF(N366="snížená",J366,0)</f>
        <v>0</v>
      </c>
      <c r="BG366" s="217">
        <f>IF(N366="zákl. přenesená",J366,0)</f>
        <v>0</v>
      </c>
      <c r="BH366" s="217">
        <f>IF(N366="sníž. přenesená",J366,0)</f>
        <v>0</v>
      </c>
      <c r="BI366" s="217">
        <f>IF(N366="nulová",J366,0)</f>
        <v>0</v>
      </c>
      <c r="BJ366" s="18" t="s">
        <v>77</v>
      </c>
      <c r="BK366" s="217">
        <f>ROUND(I366*H366,2)</f>
        <v>0</v>
      </c>
      <c r="BL366" s="18" t="s">
        <v>126</v>
      </c>
      <c r="BM366" s="216" t="s">
        <v>520</v>
      </c>
    </row>
    <row r="367" s="2" customFormat="1">
      <c r="A367" s="39"/>
      <c r="B367" s="40"/>
      <c r="C367" s="41"/>
      <c r="D367" s="218" t="s">
        <v>128</v>
      </c>
      <c r="E367" s="41"/>
      <c r="F367" s="219" t="s">
        <v>521</v>
      </c>
      <c r="G367" s="41"/>
      <c r="H367" s="41"/>
      <c r="I367" s="220"/>
      <c r="J367" s="41"/>
      <c r="K367" s="41"/>
      <c r="L367" s="45"/>
      <c r="M367" s="221"/>
      <c r="N367" s="222"/>
      <c r="O367" s="85"/>
      <c r="P367" s="85"/>
      <c r="Q367" s="85"/>
      <c r="R367" s="85"/>
      <c r="S367" s="85"/>
      <c r="T367" s="86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T367" s="18" t="s">
        <v>128</v>
      </c>
      <c r="AU367" s="18" t="s">
        <v>79</v>
      </c>
    </row>
    <row r="368" s="2" customFormat="1">
      <c r="A368" s="39"/>
      <c r="B368" s="40"/>
      <c r="C368" s="41"/>
      <c r="D368" s="223" t="s">
        <v>130</v>
      </c>
      <c r="E368" s="41"/>
      <c r="F368" s="224" t="s">
        <v>522</v>
      </c>
      <c r="G368" s="41"/>
      <c r="H368" s="41"/>
      <c r="I368" s="220"/>
      <c r="J368" s="41"/>
      <c r="K368" s="41"/>
      <c r="L368" s="45"/>
      <c r="M368" s="221"/>
      <c r="N368" s="222"/>
      <c r="O368" s="85"/>
      <c r="P368" s="85"/>
      <c r="Q368" s="85"/>
      <c r="R368" s="85"/>
      <c r="S368" s="85"/>
      <c r="T368" s="86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T368" s="18" t="s">
        <v>130</v>
      </c>
      <c r="AU368" s="18" t="s">
        <v>79</v>
      </c>
    </row>
    <row r="369" s="12" customFormat="1" ht="22.8" customHeight="1">
      <c r="A369" s="12"/>
      <c r="B369" s="189"/>
      <c r="C369" s="190"/>
      <c r="D369" s="191" t="s">
        <v>68</v>
      </c>
      <c r="E369" s="203" t="s">
        <v>523</v>
      </c>
      <c r="F369" s="203" t="s">
        <v>524</v>
      </c>
      <c r="G369" s="190"/>
      <c r="H369" s="190"/>
      <c r="I369" s="193"/>
      <c r="J369" s="204">
        <f>BK369</f>
        <v>0</v>
      </c>
      <c r="K369" s="190"/>
      <c r="L369" s="195"/>
      <c r="M369" s="196"/>
      <c r="N369" s="197"/>
      <c r="O369" s="197"/>
      <c r="P369" s="198">
        <f>SUM(P370:P372)</f>
        <v>0</v>
      </c>
      <c r="Q369" s="197"/>
      <c r="R369" s="198">
        <f>SUM(R370:R372)</f>
        <v>0</v>
      </c>
      <c r="S369" s="197"/>
      <c r="T369" s="199">
        <f>SUM(T370:T372)</f>
        <v>0</v>
      </c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R369" s="200" t="s">
        <v>77</v>
      </c>
      <c r="AT369" s="201" t="s">
        <v>68</v>
      </c>
      <c r="AU369" s="201" t="s">
        <v>77</v>
      </c>
      <c r="AY369" s="200" t="s">
        <v>119</v>
      </c>
      <c r="BK369" s="202">
        <f>SUM(BK370:BK372)</f>
        <v>0</v>
      </c>
    </row>
    <row r="370" s="2" customFormat="1" ht="24.15" customHeight="1">
      <c r="A370" s="39"/>
      <c r="B370" s="40"/>
      <c r="C370" s="205" t="s">
        <v>525</v>
      </c>
      <c r="D370" s="205" t="s">
        <v>121</v>
      </c>
      <c r="E370" s="206" t="s">
        <v>526</v>
      </c>
      <c r="F370" s="207" t="s">
        <v>527</v>
      </c>
      <c r="G370" s="208" t="s">
        <v>235</v>
      </c>
      <c r="H370" s="209">
        <v>396.19099999999997</v>
      </c>
      <c r="I370" s="210"/>
      <c r="J370" s="211">
        <f>ROUND(I370*H370,2)</f>
        <v>0</v>
      </c>
      <c r="K370" s="207" t="s">
        <v>125</v>
      </c>
      <c r="L370" s="45"/>
      <c r="M370" s="212" t="s">
        <v>19</v>
      </c>
      <c r="N370" s="213" t="s">
        <v>40</v>
      </c>
      <c r="O370" s="85"/>
      <c r="P370" s="214">
        <f>O370*H370</f>
        <v>0</v>
      </c>
      <c r="Q370" s="214">
        <v>0</v>
      </c>
      <c r="R370" s="214">
        <f>Q370*H370</f>
        <v>0</v>
      </c>
      <c r="S370" s="214">
        <v>0</v>
      </c>
      <c r="T370" s="215">
        <f>S370*H370</f>
        <v>0</v>
      </c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R370" s="216" t="s">
        <v>126</v>
      </c>
      <c r="AT370" s="216" t="s">
        <v>121</v>
      </c>
      <c r="AU370" s="216" t="s">
        <v>79</v>
      </c>
      <c r="AY370" s="18" t="s">
        <v>119</v>
      </c>
      <c r="BE370" s="217">
        <f>IF(N370="základní",J370,0)</f>
        <v>0</v>
      </c>
      <c r="BF370" s="217">
        <f>IF(N370="snížená",J370,0)</f>
        <v>0</v>
      </c>
      <c r="BG370" s="217">
        <f>IF(N370="zákl. přenesená",J370,0)</f>
        <v>0</v>
      </c>
      <c r="BH370" s="217">
        <f>IF(N370="sníž. přenesená",J370,0)</f>
        <v>0</v>
      </c>
      <c r="BI370" s="217">
        <f>IF(N370="nulová",J370,0)</f>
        <v>0</v>
      </c>
      <c r="BJ370" s="18" t="s">
        <v>77</v>
      </c>
      <c r="BK370" s="217">
        <f>ROUND(I370*H370,2)</f>
        <v>0</v>
      </c>
      <c r="BL370" s="18" t="s">
        <v>126</v>
      </c>
      <c r="BM370" s="216" t="s">
        <v>528</v>
      </c>
    </row>
    <row r="371" s="2" customFormat="1">
      <c r="A371" s="39"/>
      <c r="B371" s="40"/>
      <c r="C371" s="41"/>
      <c r="D371" s="218" t="s">
        <v>128</v>
      </c>
      <c r="E371" s="41"/>
      <c r="F371" s="219" t="s">
        <v>529</v>
      </c>
      <c r="G371" s="41"/>
      <c r="H371" s="41"/>
      <c r="I371" s="220"/>
      <c r="J371" s="41"/>
      <c r="K371" s="41"/>
      <c r="L371" s="45"/>
      <c r="M371" s="221"/>
      <c r="N371" s="222"/>
      <c r="O371" s="85"/>
      <c r="P371" s="85"/>
      <c r="Q371" s="85"/>
      <c r="R371" s="85"/>
      <c r="S371" s="85"/>
      <c r="T371" s="86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T371" s="18" t="s">
        <v>128</v>
      </c>
      <c r="AU371" s="18" t="s">
        <v>79</v>
      </c>
    </row>
    <row r="372" s="2" customFormat="1">
      <c r="A372" s="39"/>
      <c r="B372" s="40"/>
      <c r="C372" s="41"/>
      <c r="D372" s="223" t="s">
        <v>130</v>
      </c>
      <c r="E372" s="41"/>
      <c r="F372" s="224" t="s">
        <v>530</v>
      </c>
      <c r="G372" s="41"/>
      <c r="H372" s="41"/>
      <c r="I372" s="220"/>
      <c r="J372" s="41"/>
      <c r="K372" s="41"/>
      <c r="L372" s="45"/>
      <c r="M372" s="221"/>
      <c r="N372" s="222"/>
      <c r="O372" s="85"/>
      <c r="P372" s="85"/>
      <c r="Q372" s="85"/>
      <c r="R372" s="85"/>
      <c r="S372" s="85"/>
      <c r="T372" s="86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T372" s="18" t="s">
        <v>130</v>
      </c>
      <c r="AU372" s="18" t="s">
        <v>79</v>
      </c>
    </row>
    <row r="373" s="12" customFormat="1" ht="25.92" customHeight="1">
      <c r="A373" s="12"/>
      <c r="B373" s="189"/>
      <c r="C373" s="190"/>
      <c r="D373" s="191" t="s">
        <v>68</v>
      </c>
      <c r="E373" s="192" t="s">
        <v>531</v>
      </c>
      <c r="F373" s="192" t="s">
        <v>532</v>
      </c>
      <c r="G373" s="190"/>
      <c r="H373" s="190"/>
      <c r="I373" s="193"/>
      <c r="J373" s="194">
        <f>BK373</f>
        <v>0</v>
      </c>
      <c r="K373" s="190"/>
      <c r="L373" s="195"/>
      <c r="M373" s="196"/>
      <c r="N373" s="197"/>
      <c r="O373" s="197"/>
      <c r="P373" s="198">
        <f>P374+P394+P426+P454</f>
        <v>0</v>
      </c>
      <c r="Q373" s="197"/>
      <c r="R373" s="198">
        <f>R374+R394+R426+R454</f>
        <v>0.87686859999999989</v>
      </c>
      <c r="S373" s="197"/>
      <c r="T373" s="199">
        <f>T374+T394+T426+T454</f>
        <v>0</v>
      </c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R373" s="200" t="s">
        <v>79</v>
      </c>
      <c r="AT373" s="201" t="s">
        <v>68</v>
      </c>
      <c r="AU373" s="201" t="s">
        <v>69</v>
      </c>
      <c r="AY373" s="200" t="s">
        <v>119</v>
      </c>
      <c r="BK373" s="202">
        <f>BK374+BK394+BK426+BK454</f>
        <v>0</v>
      </c>
    </row>
    <row r="374" s="12" customFormat="1" ht="22.8" customHeight="1">
      <c r="A374" s="12"/>
      <c r="B374" s="189"/>
      <c r="C374" s="190"/>
      <c r="D374" s="191" t="s">
        <v>68</v>
      </c>
      <c r="E374" s="203" t="s">
        <v>533</v>
      </c>
      <c r="F374" s="203" t="s">
        <v>534</v>
      </c>
      <c r="G374" s="190"/>
      <c r="H374" s="190"/>
      <c r="I374" s="193"/>
      <c r="J374" s="204">
        <f>BK374</f>
        <v>0</v>
      </c>
      <c r="K374" s="190"/>
      <c r="L374" s="195"/>
      <c r="M374" s="196"/>
      <c r="N374" s="197"/>
      <c r="O374" s="197"/>
      <c r="P374" s="198">
        <f>SUM(P375:P393)</f>
        <v>0</v>
      </c>
      <c r="Q374" s="197"/>
      <c r="R374" s="198">
        <f>SUM(R375:R393)</f>
        <v>0.15345999999999999</v>
      </c>
      <c r="S374" s="197"/>
      <c r="T374" s="199">
        <f>SUM(T375:T393)</f>
        <v>0</v>
      </c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R374" s="200" t="s">
        <v>79</v>
      </c>
      <c r="AT374" s="201" t="s">
        <v>68</v>
      </c>
      <c r="AU374" s="201" t="s">
        <v>77</v>
      </c>
      <c r="AY374" s="200" t="s">
        <v>119</v>
      </c>
      <c r="BK374" s="202">
        <f>SUM(BK375:BK393)</f>
        <v>0</v>
      </c>
    </row>
    <row r="375" s="2" customFormat="1" ht="24.15" customHeight="1">
      <c r="A375" s="39"/>
      <c r="B375" s="40"/>
      <c r="C375" s="205" t="s">
        <v>535</v>
      </c>
      <c r="D375" s="205" t="s">
        <v>121</v>
      </c>
      <c r="E375" s="206" t="s">
        <v>536</v>
      </c>
      <c r="F375" s="207" t="s">
        <v>537</v>
      </c>
      <c r="G375" s="208" t="s">
        <v>369</v>
      </c>
      <c r="H375" s="209">
        <v>45.18</v>
      </c>
      <c r="I375" s="210"/>
      <c r="J375" s="211">
        <f>ROUND(I375*H375,2)</f>
        <v>0</v>
      </c>
      <c r="K375" s="207" t="s">
        <v>125</v>
      </c>
      <c r="L375" s="45"/>
      <c r="M375" s="212" t="s">
        <v>19</v>
      </c>
      <c r="N375" s="213" t="s">
        <v>40</v>
      </c>
      <c r="O375" s="85"/>
      <c r="P375" s="214">
        <f>O375*H375</f>
        <v>0</v>
      </c>
      <c r="Q375" s="214">
        <v>0</v>
      </c>
      <c r="R375" s="214">
        <f>Q375*H375</f>
        <v>0</v>
      </c>
      <c r="S375" s="214">
        <v>0</v>
      </c>
      <c r="T375" s="215">
        <f>S375*H375</f>
        <v>0</v>
      </c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R375" s="216" t="s">
        <v>249</v>
      </c>
      <c r="AT375" s="216" t="s">
        <v>121</v>
      </c>
      <c r="AU375" s="216" t="s">
        <v>79</v>
      </c>
      <c r="AY375" s="18" t="s">
        <v>119</v>
      </c>
      <c r="BE375" s="217">
        <f>IF(N375="základní",J375,0)</f>
        <v>0</v>
      </c>
      <c r="BF375" s="217">
        <f>IF(N375="snížená",J375,0)</f>
        <v>0</v>
      </c>
      <c r="BG375" s="217">
        <f>IF(N375="zákl. přenesená",J375,0)</f>
        <v>0</v>
      </c>
      <c r="BH375" s="217">
        <f>IF(N375="sníž. přenesená",J375,0)</f>
        <v>0</v>
      </c>
      <c r="BI375" s="217">
        <f>IF(N375="nulová",J375,0)</f>
        <v>0</v>
      </c>
      <c r="BJ375" s="18" t="s">
        <v>77</v>
      </c>
      <c r="BK375" s="217">
        <f>ROUND(I375*H375,2)</f>
        <v>0</v>
      </c>
      <c r="BL375" s="18" t="s">
        <v>249</v>
      </c>
      <c r="BM375" s="216" t="s">
        <v>538</v>
      </c>
    </row>
    <row r="376" s="2" customFormat="1">
      <c r="A376" s="39"/>
      <c r="B376" s="40"/>
      <c r="C376" s="41"/>
      <c r="D376" s="218" t="s">
        <v>128</v>
      </c>
      <c r="E376" s="41"/>
      <c r="F376" s="219" t="s">
        <v>539</v>
      </c>
      <c r="G376" s="41"/>
      <c r="H376" s="41"/>
      <c r="I376" s="220"/>
      <c r="J376" s="41"/>
      <c r="K376" s="41"/>
      <c r="L376" s="45"/>
      <c r="M376" s="221"/>
      <c r="N376" s="222"/>
      <c r="O376" s="85"/>
      <c r="P376" s="85"/>
      <c r="Q376" s="85"/>
      <c r="R376" s="85"/>
      <c r="S376" s="85"/>
      <c r="T376" s="86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T376" s="18" t="s">
        <v>128</v>
      </c>
      <c r="AU376" s="18" t="s">
        <v>79</v>
      </c>
    </row>
    <row r="377" s="2" customFormat="1">
      <c r="A377" s="39"/>
      <c r="B377" s="40"/>
      <c r="C377" s="41"/>
      <c r="D377" s="223" t="s">
        <v>130</v>
      </c>
      <c r="E377" s="41"/>
      <c r="F377" s="224" t="s">
        <v>540</v>
      </c>
      <c r="G377" s="41"/>
      <c r="H377" s="41"/>
      <c r="I377" s="220"/>
      <c r="J377" s="41"/>
      <c r="K377" s="41"/>
      <c r="L377" s="45"/>
      <c r="M377" s="221"/>
      <c r="N377" s="222"/>
      <c r="O377" s="85"/>
      <c r="P377" s="85"/>
      <c r="Q377" s="85"/>
      <c r="R377" s="85"/>
      <c r="S377" s="85"/>
      <c r="T377" s="86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T377" s="18" t="s">
        <v>130</v>
      </c>
      <c r="AU377" s="18" t="s">
        <v>79</v>
      </c>
    </row>
    <row r="378" s="13" customFormat="1">
      <c r="A378" s="13"/>
      <c r="B378" s="225"/>
      <c r="C378" s="226"/>
      <c r="D378" s="218" t="s">
        <v>132</v>
      </c>
      <c r="E378" s="227" t="s">
        <v>19</v>
      </c>
      <c r="F378" s="228" t="s">
        <v>541</v>
      </c>
      <c r="G378" s="226"/>
      <c r="H378" s="227" t="s">
        <v>19</v>
      </c>
      <c r="I378" s="229"/>
      <c r="J378" s="226"/>
      <c r="K378" s="226"/>
      <c r="L378" s="230"/>
      <c r="M378" s="231"/>
      <c r="N378" s="232"/>
      <c r="O378" s="232"/>
      <c r="P378" s="232"/>
      <c r="Q378" s="232"/>
      <c r="R378" s="232"/>
      <c r="S378" s="232"/>
      <c r="T378" s="23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34" t="s">
        <v>132</v>
      </c>
      <c r="AU378" s="234" t="s">
        <v>79</v>
      </c>
      <c r="AV378" s="13" t="s">
        <v>77</v>
      </c>
      <c r="AW378" s="13" t="s">
        <v>31</v>
      </c>
      <c r="AX378" s="13" t="s">
        <v>69</v>
      </c>
      <c r="AY378" s="234" t="s">
        <v>119</v>
      </c>
    </row>
    <row r="379" s="14" customFormat="1">
      <c r="A379" s="14"/>
      <c r="B379" s="235"/>
      <c r="C379" s="236"/>
      <c r="D379" s="218" t="s">
        <v>132</v>
      </c>
      <c r="E379" s="237" t="s">
        <v>19</v>
      </c>
      <c r="F379" s="238" t="s">
        <v>542</v>
      </c>
      <c r="G379" s="236"/>
      <c r="H379" s="239">
        <v>45.18</v>
      </c>
      <c r="I379" s="240"/>
      <c r="J379" s="236"/>
      <c r="K379" s="236"/>
      <c r="L379" s="241"/>
      <c r="M379" s="242"/>
      <c r="N379" s="243"/>
      <c r="O379" s="243"/>
      <c r="P379" s="243"/>
      <c r="Q379" s="243"/>
      <c r="R379" s="243"/>
      <c r="S379" s="243"/>
      <c r="T379" s="24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45" t="s">
        <v>132</v>
      </c>
      <c r="AU379" s="245" t="s">
        <v>79</v>
      </c>
      <c r="AV379" s="14" t="s">
        <v>79</v>
      </c>
      <c r="AW379" s="14" t="s">
        <v>31</v>
      </c>
      <c r="AX379" s="14" t="s">
        <v>69</v>
      </c>
      <c r="AY379" s="245" t="s">
        <v>119</v>
      </c>
    </row>
    <row r="380" s="2" customFormat="1" ht="16.5" customHeight="1">
      <c r="A380" s="39"/>
      <c r="B380" s="40"/>
      <c r="C380" s="246" t="s">
        <v>543</v>
      </c>
      <c r="D380" s="246" t="s">
        <v>296</v>
      </c>
      <c r="E380" s="247" t="s">
        <v>544</v>
      </c>
      <c r="F380" s="248" t="s">
        <v>545</v>
      </c>
      <c r="G380" s="249" t="s">
        <v>546</v>
      </c>
      <c r="H380" s="250">
        <v>42.560000000000002</v>
      </c>
      <c r="I380" s="251"/>
      <c r="J380" s="252">
        <f>ROUND(I380*H380,2)</f>
        <v>0</v>
      </c>
      <c r="K380" s="248" t="s">
        <v>125</v>
      </c>
      <c r="L380" s="253"/>
      <c r="M380" s="254" t="s">
        <v>19</v>
      </c>
      <c r="N380" s="255" t="s">
        <v>40</v>
      </c>
      <c r="O380" s="85"/>
      <c r="P380" s="214">
        <f>O380*H380</f>
        <v>0</v>
      </c>
      <c r="Q380" s="214">
        <v>0.001</v>
      </c>
      <c r="R380" s="214">
        <f>Q380*H380</f>
        <v>0.042560000000000001</v>
      </c>
      <c r="S380" s="214">
        <v>0</v>
      </c>
      <c r="T380" s="215">
        <f>S380*H380</f>
        <v>0</v>
      </c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R380" s="216" t="s">
        <v>358</v>
      </c>
      <c r="AT380" s="216" t="s">
        <v>296</v>
      </c>
      <c r="AU380" s="216" t="s">
        <v>79</v>
      </c>
      <c r="AY380" s="18" t="s">
        <v>119</v>
      </c>
      <c r="BE380" s="217">
        <f>IF(N380="základní",J380,0)</f>
        <v>0</v>
      </c>
      <c r="BF380" s="217">
        <f>IF(N380="snížená",J380,0)</f>
        <v>0</v>
      </c>
      <c r="BG380" s="217">
        <f>IF(N380="zákl. přenesená",J380,0)</f>
        <v>0</v>
      </c>
      <c r="BH380" s="217">
        <f>IF(N380="sníž. přenesená",J380,0)</f>
        <v>0</v>
      </c>
      <c r="BI380" s="217">
        <f>IF(N380="nulová",J380,0)</f>
        <v>0</v>
      </c>
      <c r="BJ380" s="18" t="s">
        <v>77</v>
      </c>
      <c r="BK380" s="217">
        <f>ROUND(I380*H380,2)</f>
        <v>0</v>
      </c>
      <c r="BL380" s="18" t="s">
        <v>249</v>
      </c>
      <c r="BM380" s="216" t="s">
        <v>547</v>
      </c>
    </row>
    <row r="381" s="2" customFormat="1">
      <c r="A381" s="39"/>
      <c r="B381" s="40"/>
      <c r="C381" s="41"/>
      <c r="D381" s="218" t="s">
        <v>128</v>
      </c>
      <c r="E381" s="41"/>
      <c r="F381" s="219" t="s">
        <v>545</v>
      </c>
      <c r="G381" s="41"/>
      <c r="H381" s="41"/>
      <c r="I381" s="220"/>
      <c r="J381" s="41"/>
      <c r="K381" s="41"/>
      <c r="L381" s="45"/>
      <c r="M381" s="221"/>
      <c r="N381" s="222"/>
      <c r="O381" s="85"/>
      <c r="P381" s="85"/>
      <c r="Q381" s="85"/>
      <c r="R381" s="85"/>
      <c r="S381" s="85"/>
      <c r="T381" s="86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T381" s="18" t="s">
        <v>128</v>
      </c>
      <c r="AU381" s="18" t="s">
        <v>79</v>
      </c>
    </row>
    <row r="382" s="13" customFormat="1">
      <c r="A382" s="13"/>
      <c r="B382" s="225"/>
      <c r="C382" s="226"/>
      <c r="D382" s="218" t="s">
        <v>132</v>
      </c>
      <c r="E382" s="227" t="s">
        <v>19</v>
      </c>
      <c r="F382" s="228" t="s">
        <v>541</v>
      </c>
      <c r="G382" s="226"/>
      <c r="H382" s="227" t="s">
        <v>19</v>
      </c>
      <c r="I382" s="229"/>
      <c r="J382" s="226"/>
      <c r="K382" s="226"/>
      <c r="L382" s="230"/>
      <c r="M382" s="231"/>
      <c r="N382" s="232"/>
      <c r="O382" s="232"/>
      <c r="P382" s="232"/>
      <c r="Q382" s="232"/>
      <c r="R382" s="232"/>
      <c r="S382" s="232"/>
      <c r="T382" s="23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34" t="s">
        <v>132</v>
      </c>
      <c r="AU382" s="234" t="s">
        <v>79</v>
      </c>
      <c r="AV382" s="13" t="s">
        <v>77</v>
      </c>
      <c r="AW382" s="13" t="s">
        <v>31</v>
      </c>
      <c r="AX382" s="13" t="s">
        <v>69</v>
      </c>
      <c r="AY382" s="234" t="s">
        <v>119</v>
      </c>
    </row>
    <row r="383" s="14" customFormat="1">
      <c r="A383" s="14"/>
      <c r="B383" s="235"/>
      <c r="C383" s="236"/>
      <c r="D383" s="218" t="s">
        <v>132</v>
      </c>
      <c r="E383" s="237" t="s">
        <v>19</v>
      </c>
      <c r="F383" s="238" t="s">
        <v>548</v>
      </c>
      <c r="G383" s="236"/>
      <c r="H383" s="239">
        <v>42.560000000000002</v>
      </c>
      <c r="I383" s="240"/>
      <c r="J383" s="236"/>
      <c r="K383" s="236"/>
      <c r="L383" s="241"/>
      <c r="M383" s="242"/>
      <c r="N383" s="243"/>
      <c r="O383" s="243"/>
      <c r="P383" s="243"/>
      <c r="Q383" s="243"/>
      <c r="R383" s="243"/>
      <c r="S383" s="243"/>
      <c r="T383" s="24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45" t="s">
        <v>132</v>
      </c>
      <c r="AU383" s="245" t="s">
        <v>79</v>
      </c>
      <c r="AV383" s="14" t="s">
        <v>79</v>
      </c>
      <c r="AW383" s="14" t="s">
        <v>31</v>
      </c>
      <c r="AX383" s="14" t="s">
        <v>69</v>
      </c>
      <c r="AY383" s="245" t="s">
        <v>119</v>
      </c>
    </row>
    <row r="384" s="2" customFormat="1" ht="24.15" customHeight="1">
      <c r="A384" s="39"/>
      <c r="B384" s="40"/>
      <c r="C384" s="205" t="s">
        <v>549</v>
      </c>
      <c r="D384" s="205" t="s">
        <v>121</v>
      </c>
      <c r="E384" s="206" t="s">
        <v>550</v>
      </c>
      <c r="F384" s="207" t="s">
        <v>551</v>
      </c>
      <c r="G384" s="208" t="s">
        <v>335</v>
      </c>
      <c r="H384" s="209">
        <v>1</v>
      </c>
      <c r="I384" s="210"/>
      <c r="J384" s="211">
        <f>ROUND(I384*H384,2)</f>
        <v>0</v>
      </c>
      <c r="K384" s="207" t="s">
        <v>125</v>
      </c>
      <c r="L384" s="45"/>
      <c r="M384" s="212" t="s">
        <v>19</v>
      </c>
      <c r="N384" s="213" t="s">
        <v>40</v>
      </c>
      <c r="O384" s="85"/>
      <c r="P384" s="214">
        <f>O384*H384</f>
        <v>0</v>
      </c>
      <c r="Q384" s="214">
        <v>0</v>
      </c>
      <c r="R384" s="214">
        <f>Q384*H384</f>
        <v>0</v>
      </c>
      <c r="S384" s="214">
        <v>0</v>
      </c>
      <c r="T384" s="215">
        <f>S384*H384</f>
        <v>0</v>
      </c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R384" s="216" t="s">
        <v>249</v>
      </c>
      <c r="AT384" s="216" t="s">
        <v>121</v>
      </c>
      <c r="AU384" s="216" t="s">
        <v>79</v>
      </c>
      <c r="AY384" s="18" t="s">
        <v>119</v>
      </c>
      <c r="BE384" s="217">
        <f>IF(N384="základní",J384,0)</f>
        <v>0</v>
      </c>
      <c r="BF384" s="217">
        <f>IF(N384="snížená",J384,0)</f>
        <v>0</v>
      </c>
      <c r="BG384" s="217">
        <f>IF(N384="zákl. přenesená",J384,0)</f>
        <v>0</v>
      </c>
      <c r="BH384" s="217">
        <f>IF(N384="sníž. přenesená",J384,0)</f>
        <v>0</v>
      </c>
      <c r="BI384" s="217">
        <f>IF(N384="nulová",J384,0)</f>
        <v>0</v>
      </c>
      <c r="BJ384" s="18" t="s">
        <v>77</v>
      </c>
      <c r="BK384" s="217">
        <f>ROUND(I384*H384,2)</f>
        <v>0</v>
      </c>
      <c r="BL384" s="18" t="s">
        <v>249</v>
      </c>
      <c r="BM384" s="216" t="s">
        <v>552</v>
      </c>
    </row>
    <row r="385" s="2" customFormat="1">
      <c r="A385" s="39"/>
      <c r="B385" s="40"/>
      <c r="C385" s="41"/>
      <c r="D385" s="218" t="s">
        <v>128</v>
      </c>
      <c r="E385" s="41"/>
      <c r="F385" s="219" t="s">
        <v>553</v>
      </c>
      <c r="G385" s="41"/>
      <c r="H385" s="41"/>
      <c r="I385" s="220"/>
      <c r="J385" s="41"/>
      <c r="K385" s="41"/>
      <c r="L385" s="45"/>
      <c r="M385" s="221"/>
      <c r="N385" s="222"/>
      <c r="O385" s="85"/>
      <c r="P385" s="85"/>
      <c r="Q385" s="85"/>
      <c r="R385" s="85"/>
      <c r="S385" s="85"/>
      <c r="T385" s="86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T385" s="18" t="s">
        <v>128</v>
      </c>
      <c r="AU385" s="18" t="s">
        <v>79</v>
      </c>
    </row>
    <row r="386" s="2" customFormat="1">
      <c r="A386" s="39"/>
      <c r="B386" s="40"/>
      <c r="C386" s="41"/>
      <c r="D386" s="223" t="s">
        <v>130</v>
      </c>
      <c r="E386" s="41"/>
      <c r="F386" s="224" t="s">
        <v>554</v>
      </c>
      <c r="G386" s="41"/>
      <c r="H386" s="41"/>
      <c r="I386" s="220"/>
      <c r="J386" s="41"/>
      <c r="K386" s="41"/>
      <c r="L386" s="45"/>
      <c r="M386" s="221"/>
      <c r="N386" s="222"/>
      <c r="O386" s="85"/>
      <c r="P386" s="85"/>
      <c r="Q386" s="85"/>
      <c r="R386" s="85"/>
      <c r="S386" s="85"/>
      <c r="T386" s="86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T386" s="18" t="s">
        <v>130</v>
      </c>
      <c r="AU386" s="18" t="s">
        <v>79</v>
      </c>
    </row>
    <row r="387" s="14" customFormat="1">
      <c r="A387" s="14"/>
      <c r="B387" s="235"/>
      <c r="C387" s="236"/>
      <c r="D387" s="218" t="s">
        <v>132</v>
      </c>
      <c r="E387" s="237" t="s">
        <v>19</v>
      </c>
      <c r="F387" s="238" t="s">
        <v>77</v>
      </c>
      <c r="G387" s="236"/>
      <c r="H387" s="239">
        <v>1</v>
      </c>
      <c r="I387" s="240"/>
      <c r="J387" s="236"/>
      <c r="K387" s="236"/>
      <c r="L387" s="241"/>
      <c r="M387" s="242"/>
      <c r="N387" s="243"/>
      <c r="O387" s="243"/>
      <c r="P387" s="243"/>
      <c r="Q387" s="243"/>
      <c r="R387" s="243"/>
      <c r="S387" s="243"/>
      <c r="T387" s="24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45" t="s">
        <v>132</v>
      </c>
      <c r="AU387" s="245" t="s">
        <v>79</v>
      </c>
      <c r="AV387" s="14" t="s">
        <v>79</v>
      </c>
      <c r="AW387" s="14" t="s">
        <v>31</v>
      </c>
      <c r="AX387" s="14" t="s">
        <v>69</v>
      </c>
      <c r="AY387" s="245" t="s">
        <v>119</v>
      </c>
    </row>
    <row r="388" s="2" customFormat="1" ht="16.5" customHeight="1">
      <c r="A388" s="39"/>
      <c r="B388" s="40"/>
      <c r="C388" s="205" t="s">
        <v>555</v>
      </c>
      <c r="D388" s="205" t="s">
        <v>556</v>
      </c>
      <c r="E388" s="206" t="s">
        <v>557</v>
      </c>
      <c r="F388" s="207" t="s">
        <v>558</v>
      </c>
      <c r="G388" s="208" t="s">
        <v>559</v>
      </c>
      <c r="H388" s="209">
        <v>1</v>
      </c>
      <c r="I388" s="210"/>
      <c r="J388" s="211">
        <f>ROUND(I388*H388,2)</f>
        <v>0</v>
      </c>
      <c r="K388" s="207" t="s">
        <v>19</v>
      </c>
      <c r="L388" s="45"/>
      <c r="M388" s="212" t="s">
        <v>19</v>
      </c>
      <c r="N388" s="213" t="s">
        <v>40</v>
      </c>
      <c r="O388" s="85"/>
      <c r="P388" s="214">
        <f>O388*H388</f>
        <v>0</v>
      </c>
      <c r="Q388" s="214">
        <v>0.1109</v>
      </c>
      <c r="R388" s="214">
        <f>Q388*H388</f>
        <v>0.1109</v>
      </c>
      <c r="S388" s="214">
        <v>0</v>
      </c>
      <c r="T388" s="215">
        <f>S388*H388</f>
        <v>0</v>
      </c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R388" s="216" t="s">
        <v>249</v>
      </c>
      <c r="AT388" s="216" t="s">
        <v>121</v>
      </c>
      <c r="AU388" s="216" t="s">
        <v>79</v>
      </c>
      <c r="AY388" s="18" t="s">
        <v>119</v>
      </c>
      <c r="BE388" s="217">
        <f>IF(N388="základní",J388,0)</f>
        <v>0</v>
      </c>
      <c r="BF388" s="217">
        <f>IF(N388="snížená",J388,0)</f>
        <v>0</v>
      </c>
      <c r="BG388" s="217">
        <f>IF(N388="zákl. přenesená",J388,0)</f>
        <v>0</v>
      </c>
      <c r="BH388" s="217">
        <f>IF(N388="sníž. přenesená",J388,0)</f>
        <v>0</v>
      </c>
      <c r="BI388" s="217">
        <f>IF(N388="nulová",J388,0)</f>
        <v>0</v>
      </c>
      <c r="BJ388" s="18" t="s">
        <v>77</v>
      </c>
      <c r="BK388" s="217">
        <f>ROUND(I388*H388,2)</f>
        <v>0</v>
      </c>
      <c r="BL388" s="18" t="s">
        <v>249</v>
      </c>
      <c r="BM388" s="216" t="s">
        <v>560</v>
      </c>
    </row>
    <row r="389" s="2" customFormat="1">
      <c r="A389" s="39"/>
      <c r="B389" s="40"/>
      <c r="C389" s="41"/>
      <c r="D389" s="218" t="s">
        <v>128</v>
      </c>
      <c r="E389" s="41"/>
      <c r="F389" s="219" t="s">
        <v>558</v>
      </c>
      <c r="G389" s="41"/>
      <c r="H389" s="41"/>
      <c r="I389" s="220"/>
      <c r="J389" s="41"/>
      <c r="K389" s="41"/>
      <c r="L389" s="45"/>
      <c r="M389" s="221"/>
      <c r="N389" s="222"/>
      <c r="O389" s="85"/>
      <c r="P389" s="85"/>
      <c r="Q389" s="85"/>
      <c r="R389" s="85"/>
      <c r="S389" s="85"/>
      <c r="T389" s="86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T389" s="18" t="s">
        <v>128</v>
      </c>
      <c r="AU389" s="18" t="s">
        <v>79</v>
      </c>
    </row>
    <row r="390" s="14" customFormat="1">
      <c r="A390" s="14"/>
      <c r="B390" s="235"/>
      <c r="C390" s="236"/>
      <c r="D390" s="218" t="s">
        <v>132</v>
      </c>
      <c r="E390" s="237" t="s">
        <v>19</v>
      </c>
      <c r="F390" s="238" t="s">
        <v>77</v>
      </c>
      <c r="G390" s="236"/>
      <c r="H390" s="239">
        <v>1</v>
      </c>
      <c r="I390" s="240"/>
      <c r="J390" s="236"/>
      <c r="K390" s="236"/>
      <c r="L390" s="241"/>
      <c r="M390" s="242"/>
      <c r="N390" s="243"/>
      <c r="O390" s="243"/>
      <c r="P390" s="243"/>
      <c r="Q390" s="243"/>
      <c r="R390" s="243"/>
      <c r="S390" s="243"/>
      <c r="T390" s="24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45" t="s">
        <v>132</v>
      </c>
      <c r="AU390" s="245" t="s">
        <v>79</v>
      </c>
      <c r="AV390" s="14" t="s">
        <v>79</v>
      </c>
      <c r="AW390" s="14" t="s">
        <v>31</v>
      </c>
      <c r="AX390" s="14" t="s">
        <v>69</v>
      </c>
      <c r="AY390" s="245" t="s">
        <v>119</v>
      </c>
    </row>
    <row r="391" s="2" customFormat="1" ht="24.15" customHeight="1">
      <c r="A391" s="39"/>
      <c r="B391" s="40"/>
      <c r="C391" s="205" t="s">
        <v>561</v>
      </c>
      <c r="D391" s="205" t="s">
        <v>121</v>
      </c>
      <c r="E391" s="206" t="s">
        <v>562</v>
      </c>
      <c r="F391" s="207" t="s">
        <v>563</v>
      </c>
      <c r="G391" s="208" t="s">
        <v>235</v>
      </c>
      <c r="H391" s="209">
        <v>0.153</v>
      </c>
      <c r="I391" s="210"/>
      <c r="J391" s="211">
        <f>ROUND(I391*H391,2)</f>
        <v>0</v>
      </c>
      <c r="K391" s="207" t="s">
        <v>125</v>
      </c>
      <c r="L391" s="45"/>
      <c r="M391" s="212" t="s">
        <v>19</v>
      </c>
      <c r="N391" s="213" t="s">
        <v>40</v>
      </c>
      <c r="O391" s="85"/>
      <c r="P391" s="214">
        <f>O391*H391</f>
        <v>0</v>
      </c>
      <c r="Q391" s="214">
        <v>0</v>
      </c>
      <c r="R391" s="214">
        <f>Q391*H391</f>
        <v>0</v>
      </c>
      <c r="S391" s="214">
        <v>0</v>
      </c>
      <c r="T391" s="215">
        <f>S391*H391</f>
        <v>0</v>
      </c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R391" s="216" t="s">
        <v>249</v>
      </c>
      <c r="AT391" s="216" t="s">
        <v>121</v>
      </c>
      <c r="AU391" s="216" t="s">
        <v>79</v>
      </c>
      <c r="AY391" s="18" t="s">
        <v>119</v>
      </c>
      <c r="BE391" s="217">
        <f>IF(N391="základní",J391,0)</f>
        <v>0</v>
      </c>
      <c r="BF391" s="217">
        <f>IF(N391="snížená",J391,0)</f>
        <v>0</v>
      </c>
      <c r="BG391" s="217">
        <f>IF(N391="zákl. přenesená",J391,0)</f>
        <v>0</v>
      </c>
      <c r="BH391" s="217">
        <f>IF(N391="sníž. přenesená",J391,0)</f>
        <v>0</v>
      </c>
      <c r="BI391" s="217">
        <f>IF(N391="nulová",J391,0)</f>
        <v>0</v>
      </c>
      <c r="BJ391" s="18" t="s">
        <v>77</v>
      </c>
      <c r="BK391" s="217">
        <f>ROUND(I391*H391,2)</f>
        <v>0</v>
      </c>
      <c r="BL391" s="18" t="s">
        <v>249</v>
      </c>
      <c r="BM391" s="216" t="s">
        <v>564</v>
      </c>
    </row>
    <row r="392" s="2" customFormat="1">
      <c r="A392" s="39"/>
      <c r="B392" s="40"/>
      <c r="C392" s="41"/>
      <c r="D392" s="218" t="s">
        <v>128</v>
      </c>
      <c r="E392" s="41"/>
      <c r="F392" s="219" t="s">
        <v>565</v>
      </c>
      <c r="G392" s="41"/>
      <c r="H392" s="41"/>
      <c r="I392" s="220"/>
      <c r="J392" s="41"/>
      <c r="K392" s="41"/>
      <c r="L392" s="45"/>
      <c r="M392" s="221"/>
      <c r="N392" s="222"/>
      <c r="O392" s="85"/>
      <c r="P392" s="85"/>
      <c r="Q392" s="85"/>
      <c r="R392" s="85"/>
      <c r="S392" s="85"/>
      <c r="T392" s="86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T392" s="18" t="s">
        <v>128</v>
      </c>
      <c r="AU392" s="18" t="s">
        <v>79</v>
      </c>
    </row>
    <row r="393" s="2" customFormat="1">
      <c r="A393" s="39"/>
      <c r="B393" s="40"/>
      <c r="C393" s="41"/>
      <c r="D393" s="223" t="s">
        <v>130</v>
      </c>
      <c r="E393" s="41"/>
      <c r="F393" s="224" t="s">
        <v>566</v>
      </c>
      <c r="G393" s="41"/>
      <c r="H393" s="41"/>
      <c r="I393" s="220"/>
      <c r="J393" s="41"/>
      <c r="K393" s="41"/>
      <c r="L393" s="45"/>
      <c r="M393" s="221"/>
      <c r="N393" s="222"/>
      <c r="O393" s="85"/>
      <c r="P393" s="85"/>
      <c r="Q393" s="85"/>
      <c r="R393" s="85"/>
      <c r="S393" s="85"/>
      <c r="T393" s="86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T393" s="18" t="s">
        <v>130</v>
      </c>
      <c r="AU393" s="18" t="s">
        <v>79</v>
      </c>
    </row>
    <row r="394" s="12" customFormat="1" ht="22.8" customHeight="1">
      <c r="A394" s="12"/>
      <c r="B394" s="189"/>
      <c r="C394" s="190"/>
      <c r="D394" s="191" t="s">
        <v>68</v>
      </c>
      <c r="E394" s="203" t="s">
        <v>567</v>
      </c>
      <c r="F394" s="203" t="s">
        <v>568</v>
      </c>
      <c r="G394" s="190"/>
      <c r="H394" s="190"/>
      <c r="I394" s="193"/>
      <c r="J394" s="204">
        <f>BK394</f>
        <v>0</v>
      </c>
      <c r="K394" s="190"/>
      <c r="L394" s="195"/>
      <c r="M394" s="196"/>
      <c r="N394" s="197"/>
      <c r="O394" s="197"/>
      <c r="P394" s="198">
        <f>SUM(P395:P425)</f>
        <v>0</v>
      </c>
      <c r="Q394" s="197"/>
      <c r="R394" s="198">
        <f>SUM(R395:R425)</f>
        <v>0.34248479999999998</v>
      </c>
      <c r="S394" s="197"/>
      <c r="T394" s="199">
        <f>SUM(T395:T425)</f>
        <v>0</v>
      </c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R394" s="200" t="s">
        <v>79</v>
      </c>
      <c r="AT394" s="201" t="s">
        <v>68</v>
      </c>
      <c r="AU394" s="201" t="s">
        <v>77</v>
      </c>
      <c r="AY394" s="200" t="s">
        <v>119</v>
      </c>
      <c r="BK394" s="202">
        <f>SUM(BK395:BK425)</f>
        <v>0</v>
      </c>
    </row>
    <row r="395" s="2" customFormat="1" ht="24.15" customHeight="1">
      <c r="A395" s="39"/>
      <c r="B395" s="40"/>
      <c r="C395" s="205" t="s">
        <v>569</v>
      </c>
      <c r="D395" s="205" t="s">
        <v>121</v>
      </c>
      <c r="E395" s="206" t="s">
        <v>570</v>
      </c>
      <c r="F395" s="207" t="s">
        <v>571</v>
      </c>
      <c r="G395" s="208" t="s">
        <v>369</v>
      </c>
      <c r="H395" s="209">
        <v>19.77</v>
      </c>
      <c r="I395" s="210"/>
      <c r="J395" s="211">
        <f>ROUND(I395*H395,2)</f>
        <v>0</v>
      </c>
      <c r="K395" s="207" t="s">
        <v>125</v>
      </c>
      <c r="L395" s="45"/>
      <c r="M395" s="212" t="s">
        <v>19</v>
      </c>
      <c r="N395" s="213" t="s">
        <v>40</v>
      </c>
      <c r="O395" s="85"/>
      <c r="P395" s="214">
        <f>O395*H395</f>
        <v>0</v>
      </c>
      <c r="Q395" s="214">
        <v>0.0027000000000000001</v>
      </c>
      <c r="R395" s="214">
        <f>Q395*H395</f>
        <v>0.053379000000000003</v>
      </c>
      <c r="S395" s="214">
        <v>0</v>
      </c>
      <c r="T395" s="215">
        <f>S395*H395</f>
        <v>0</v>
      </c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R395" s="216" t="s">
        <v>249</v>
      </c>
      <c r="AT395" s="216" t="s">
        <v>121</v>
      </c>
      <c r="AU395" s="216" t="s">
        <v>79</v>
      </c>
      <c r="AY395" s="18" t="s">
        <v>119</v>
      </c>
      <c r="BE395" s="217">
        <f>IF(N395="základní",J395,0)</f>
        <v>0</v>
      </c>
      <c r="BF395" s="217">
        <f>IF(N395="snížená",J395,0)</f>
        <v>0</v>
      </c>
      <c r="BG395" s="217">
        <f>IF(N395="zákl. přenesená",J395,0)</f>
        <v>0</v>
      </c>
      <c r="BH395" s="217">
        <f>IF(N395="sníž. přenesená",J395,0)</f>
        <v>0</v>
      </c>
      <c r="BI395" s="217">
        <f>IF(N395="nulová",J395,0)</f>
        <v>0</v>
      </c>
      <c r="BJ395" s="18" t="s">
        <v>77</v>
      </c>
      <c r="BK395" s="217">
        <f>ROUND(I395*H395,2)</f>
        <v>0</v>
      </c>
      <c r="BL395" s="18" t="s">
        <v>249</v>
      </c>
      <c r="BM395" s="216" t="s">
        <v>572</v>
      </c>
    </row>
    <row r="396" s="2" customFormat="1">
      <c r="A396" s="39"/>
      <c r="B396" s="40"/>
      <c r="C396" s="41"/>
      <c r="D396" s="218" t="s">
        <v>128</v>
      </c>
      <c r="E396" s="41"/>
      <c r="F396" s="219" t="s">
        <v>573</v>
      </c>
      <c r="G396" s="41"/>
      <c r="H396" s="41"/>
      <c r="I396" s="220"/>
      <c r="J396" s="41"/>
      <c r="K396" s="41"/>
      <c r="L396" s="45"/>
      <c r="M396" s="221"/>
      <c r="N396" s="222"/>
      <c r="O396" s="85"/>
      <c r="P396" s="85"/>
      <c r="Q396" s="85"/>
      <c r="R396" s="85"/>
      <c r="S396" s="85"/>
      <c r="T396" s="86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T396" s="18" t="s">
        <v>128</v>
      </c>
      <c r="AU396" s="18" t="s">
        <v>79</v>
      </c>
    </row>
    <row r="397" s="2" customFormat="1">
      <c r="A397" s="39"/>
      <c r="B397" s="40"/>
      <c r="C397" s="41"/>
      <c r="D397" s="223" t="s">
        <v>130</v>
      </c>
      <c r="E397" s="41"/>
      <c r="F397" s="224" t="s">
        <v>574</v>
      </c>
      <c r="G397" s="41"/>
      <c r="H397" s="41"/>
      <c r="I397" s="220"/>
      <c r="J397" s="41"/>
      <c r="K397" s="41"/>
      <c r="L397" s="45"/>
      <c r="M397" s="221"/>
      <c r="N397" s="222"/>
      <c r="O397" s="85"/>
      <c r="P397" s="85"/>
      <c r="Q397" s="85"/>
      <c r="R397" s="85"/>
      <c r="S397" s="85"/>
      <c r="T397" s="86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T397" s="18" t="s">
        <v>130</v>
      </c>
      <c r="AU397" s="18" t="s">
        <v>79</v>
      </c>
    </row>
    <row r="398" s="13" customFormat="1">
      <c r="A398" s="13"/>
      <c r="B398" s="225"/>
      <c r="C398" s="226"/>
      <c r="D398" s="218" t="s">
        <v>132</v>
      </c>
      <c r="E398" s="227" t="s">
        <v>19</v>
      </c>
      <c r="F398" s="228" t="s">
        <v>575</v>
      </c>
      <c r="G398" s="226"/>
      <c r="H398" s="227" t="s">
        <v>19</v>
      </c>
      <c r="I398" s="229"/>
      <c r="J398" s="226"/>
      <c r="K398" s="226"/>
      <c r="L398" s="230"/>
      <c r="M398" s="231"/>
      <c r="N398" s="232"/>
      <c r="O398" s="232"/>
      <c r="P398" s="232"/>
      <c r="Q398" s="232"/>
      <c r="R398" s="232"/>
      <c r="S398" s="232"/>
      <c r="T398" s="23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234" t="s">
        <v>132</v>
      </c>
      <c r="AU398" s="234" t="s">
        <v>79</v>
      </c>
      <c r="AV398" s="13" t="s">
        <v>77</v>
      </c>
      <c r="AW398" s="13" t="s">
        <v>31</v>
      </c>
      <c r="AX398" s="13" t="s">
        <v>69</v>
      </c>
      <c r="AY398" s="234" t="s">
        <v>119</v>
      </c>
    </row>
    <row r="399" s="14" customFormat="1">
      <c r="A399" s="14"/>
      <c r="B399" s="235"/>
      <c r="C399" s="236"/>
      <c r="D399" s="218" t="s">
        <v>132</v>
      </c>
      <c r="E399" s="237" t="s">
        <v>19</v>
      </c>
      <c r="F399" s="238" t="s">
        <v>576</v>
      </c>
      <c r="G399" s="236"/>
      <c r="H399" s="239">
        <v>19.77</v>
      </c>
      <c r="I399" s="240"/>
      <c r="J399" s="236"/>
      <c r="K399" s="236"/>
      <c r="L399" s="241"/>
      <c r="M399" s="242"/>
      <c r="N399" s="243"/>
      <c r="O399" s="243"/>
      <c r="P399" s="243"/>
      <c r="Q399" s="243"/>
      <c r="R399" s="243"/>
      <c r="S399" s="243"/>
      <c r="T399" s="24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T399" s="245" t="s">
        <v>132</v>
      </c>
      <c r="AU399" s="245" t="s">
        <v>79</v>
      </c>
      <c r="AV399" s="14" t="s">
        <v>79</v>
      </c>
      <c r="AW399" s="14" t="s">
        <v>31</v>
      </c>
      <c r="AX399" s="14" t="s">
        <v>69</v>
      </c>
      <c r="AY399" s="245" t="s">
        <v>119</v>
      </c>
    </row>
    <row r="400" s="2" customFormat="1" ht="24.15" customHeight="1">
      <c r="A400" s="39"/>
      <c r="B400" s="40"/>
      <c r="C400" s="205" t="s">
        <v>577</v>
      </c>
      <c r="D400" s="205" t="s">
        <v>121</v>
      </c>
      <c r="E400" s="206" t="s">
        <v>578</v>
      </c>
      <c r="F400" s="207" t="s">
        <v>579</v>
      </c>
      <c r="G400" s="208" t="s">
        <v>369</v>
      </c>
      <c r="H400" s="209">
        <v>30.399999999999999</v>
      </c>
      <c r="I400" s="210"/>
      <c r="J400" s="211">
        <f>ROUND(I400*H400,2)</f>
        <v>0</v>
      </c>
      <c r="K400" s="207" t="s">
        <v>125</v>
      </c>
      <c r="L400" s="45"/>
      <c r="M400" s="212" t="s">
        <v>19</v>
      </c>
      <c r="N400" s="213" t="s">
        <v>40</v>
      </c>
      <c r="O400" s="85"/>
      <c r="P400" s="214">
        <f>O400*H400</f>
        <v>0</v>
      </c>
      <c r="Q400" s="214">
        <v>0.00174</v>
      </c>
      <c r="R400" s="214">
        <f>Q400*H400</f>
        <v>0.052895999999999999</v>
      </c>
      <c r="S400" s="214">
        <v>0</v>
      </c>
      <c r="T400" s="215">
        <f>S400*H400</f>
        <v>0</v>
      </c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R400" s="216" t="s">
        <v>249</v>
      </c>
      <c r="AT400" s="216" t="s">
        <v>121</v>
      </c>
      <c r="AU400" s="216" t="s">
        <v>79</v>
      </c>
      <c r="AY400" s="18" t="s">
        <v>119</v>
      </c>
      <c r="BE400" s="217">
        <f>IF(N400="základní",J400,0)</f>
        <v>0</v>
      </c>
      <c r="BF400" s="217">
        <f>IF(N400="snížená",J400,0)</f>
        <v>0</v>
      </c>
      <c r="BG400" s="217">
        <f>IF(N400="zákl. přenesená",J400,0)</f>
        <v>0</v>
      </c>
      <c r="BH400" s="217">
        <f>IF(N400="sníž. přenesená",J400,0)</f>
        <v>0</v>
      </c>
      <c r="BI400" s="217">
        <f>IF(N400="nulová",J400,0)</f>
        <v>0</v>
      </c>
      <c r="BJ400" s="18" t="s">
        <v>77</v>
      </c>
      <c r="BK400" s="217">
        <f>ROUND(I400*H400,2)</f>
        <v>0</v>
      </c>
      <c r="BL400" s="18" t="s">
        <v>249</v>
      </c>
      <c r="BM400" s="216" t="s">
        <v>580</v>
      </c>
    </row>
    <row r="401" s="2" customFormat="1">
      <c r="A401" s="39"/>
      <c r="B401" s="40"/>
      <c r="C401" s="41"/>
      <c r="D401" s="218" t="s">
        <v>128</v>
      </c>
      <c r="E401" s="41"/>
      <c r="F401" s="219" t="s">
        <v>581</v>
      </c>
      <c r="G401" s="41"/>
      <c r="H401" s="41"/>
      <c r="I401" s="220"/>
      <c r="J401" s="41"/>
      <c r="K401" s="41"/>
      <c r="L401" s="45"/>
      <c r="M401" s="221"/>
      <c r="N401" s="222"/>
      <c r="O401" s="85"/>
      <c r="P401" s="85"/>
      <c r="Q401" s="85"/>
      <c r="R401" s="85"/>
      <c r="S401" s="85"/>
      <c r="T401" s="86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T401" s="18" t="s">
        <v>128</v>
      </c>
      <c r="AU401" s="18" t="s">
        <v>79</v>
      </c>
    </row>
    <row r="402" s="2" customFormat="1">
      <c r="A402" s="39"/>
      <c r="B402" s="40"/>
      <c r="C402" s="41"/>
      <c r="D402" s="223" t="s">
        <v>130</v>
      </c>
      <c r="E402" s="41"/>
      <c r="F402" s="224" t="s">
        <v>582</v>
      </c>
      <c r="G402" s="41"/>
      <c r="H402" s="41"/>
      <c r="I402" s="220"/>
      <c r="J402" s="41"/>
      <c r="K402" s="41"/>
      <c r="L402" s="45"/>
      <c r="M402" s="221"/>
      <c r="N402" s="222"/>
      <c r="O402" s="85"/>
      <c r="P402" s="85"/>
      <c r="Q402" s="85"/>
      <c r="R402" s="85"/>
      <c r="S402" s="85"/>
      <c r="T402" s="86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T402" s="18" t="s">
        <v>130</v>
      </c>
      <c r="AU402" s="18" t="s">
        <v>79</v>
      </c>
    </row>
    <row r="403" s="14" customFormat="1">
      <c r="A403" s="14"/>
      <c r="B403" s="235"/>
      <c r="C403" s="236"/>
      <c r="D403" s="218" t="s">
        <v>132</v>
      </c>
      <c r="E403" s="237" t="s">
        <v>19</v>
      </c>
      <c r="F403" s="238" t="s">
        <v>583</v>
      </c>
      <c r="G403" s="236"/>
      <c r="H403" s="239">
        <v>30.399999999999999</v>
      </c>
      <c r="I403" s="240"/>
      <c r="J403" s="236"/>
      <c r="K403" s="236"/>
      <c r="L403" s="241"/>
      <c r="M403" s="242"/>
      <c r="N403" s="243"/>
      <c r="O403" s="243"/>
      <c r="P403" s="243"/>
      <c r="Q403" s="243"/>
      <c r="R403" s="243"/>
      <c r="S403" s="243"/>
      <c r="T403" s="24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45" t="s">
        <v>132</v>
      </c>
      <c r="AU403" s="245" t="s">
        <v>79</v>
      </c>
      <c r="AV403" s="14" t="s">
        <v>79</v>
      </c>
      <c r="AW403" s="14" t="s">
        <v>31</v>
      </c>
      <c r="AX403" s="14" t="s">
        <v>69</v>
      </c>
      <c r="AY403" s="245" t="s">
        <v>119</v>
      </c>
    </row>
    <row r="404" s="2" customFormat="1" ht="24.15" customHeight="1">
      <c r="A404" s="39"/>
      <c r="B404" s="40"/>
      <c r="C404" s="205" t="s">
        <v>584</v>
      </c>
      <c r="D404" s="205" t="s">
        <v>121</v>
      </c>
      <c r="E404" s="206" t="s">
        <v>585</v>
      </c>
      <c r="F404" s="207" t="s">
        <v>586</v>
      </c>
      <c r="G404" s="208" t="s">
        <v>369</v>
      </c>
      <c r="H404" s="209">
        <v>39.539999999999999</v>
      </c>
      <c r="I404" s="210"/>
      <c r="J404" s="211">
        <f>ROUND(I404*H404,2)</f>
        <v>0</v>
      </c>
      <c r="K404" s="207" t="s">
        <v>125</v>
      </c>
      <c r="L404" s="45"/>
      <c r="M404" s="212" t="s">
        <v>19</v>
      </c>
      <c r="N404" s="213" t="s">
        <v>40</v>
      </c>
      <c r="O404" s="85"/>
      <c r="P404" s="214">
        <f>O404*H404</f>
        <v>0</v>
      </c>
      <c r="Q404" s="214">
        <v>0.00115</v>
      </c>
      <c r="R404" s="214">
        <f>Q404*H404</f>
        <v>0.045470999999999998</v>
      </c>
      <c r="S404" s="214">
        <v>0</v>
      </c>
      <c r="T404" s="215">
        <f>S404*H404</f>
        <v>0</v>
      </c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R404" s="216" t="s">
        <v>249</v>
      </c>
      <c r="AT404" s="216" t="s">
        <v>121</v>
      </c>
      <c r="AU404" s="216" t="s">
        <v>79</v>
      </c>
      <c r="AY404" s="18" t="s">
        <v>119</v>
      </c>
      <c r="BE404" s="217">
        <f>IF(N404="základní",J404,0)</f>
        <v>0</v>
      </c>
      <c r="BF404" s="217">
        <f>IF(N404="snížená",J404,0)</f>
        <v>0</v>
      </c>
      <c r="BG404" s="217">
        <f>IF(N404="zákl. přenesená",J404,0)</f>
        <v>0</v>
      </c>
      <c r="BH404" s="217">
        <f>IF(N404="sníž. přenesená",J404,0)</f>
        <v>0</v>
      </c>
      <c r="BI404" s="217">
        <f>IF(N404="nulová",J404,0)</f>
        <v>0</v>
      </c>
      <c r="BJ404" s="18" t="s">
        <v>77</v>
      </c>
      <c r="BK404" s="217">
        <f>ROUND(I404*H404,2)</f>
        <v>0</v>
      </c>
      <c r="BL404" s="18" t="s">
        <v>249</v>
      </c>
      <c r="BM404" s="216" t="s">
        <v>587</v>
      </c>
    </row>
    <row r="405" s="2" customFormat="1">
      <c r="A405" s="39"/>
      <c r="B405" s="40"/>
      <c r="C405" s="41"/>
      <c r="D405" s="218" t="s">
        <v>128</v>
      </c>
      <c r="E405" s="41"/>
      <c r="F405" s="219" t="s">
        <v>588</v>
      </c>
      <c r="G405" s="41"/>
      <c r="H405" s="41"/>
      <c r="I405" s="220"/>
      <c r="J405" s="41"/>
      <c r="K405" s="41"/>
      <c r="L405" s="45"/>
      <c r="M405" s="221"/>
      <c r="N405" s="222"/>
      <c r="O405" s="85"/>
      <c r="P405" s="85"/>
      <c r="Q405" s="85"/>
      <c r="R405" s="85"/>
      <c r="S405" s="85"/>
      <c r="T405" s="86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T405" s="18" t="s">
        <v>128</v>
      </c>
      <c r="AU405" s="18" t="s">
        <v>79</v>
      </c>
    </row>
    <row r="406" s="2" customFormat="1">
      <c r="A406" s="39"/>
      <c r="B406" s="40"/>
      <c r="C406" s="41"/>
      <c r="D406" s="223" t="s">
        <v>130</v>
      </c>
      <c r="E406" s="41"/>
      <c r="F406" s="224" t="s">
        <v>589</v>
      </c>
      <c r="G406" s="41"/>
      <c r="H406" s="41"/>
      <c r="I406" s="220"/>
      <c r="J406" s="41"/>
      <c r="K406" s="41"/>
      <c r="L406" s="45"/>
      <c r="M406" s="221"/>
      <c r="N406" s="222"/>
      <c r="O406" s="85"/>
      <c r="P406" s="85"/>
      <c r="Q406" s="85"/>
      <c r="R406" s="85"/>
      <c r="S406" s="85"/>
      <c r="T406" s="86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T406" s="18" t="s">
        <v>130</v>
      </c>
      <c r="AU406" s="18" t="s">
        <v>79</v>
      </c>
    </row>
    <row r="407" s="13" customFormat="1">
      <c r="A407" s="13"/>
      <c r="B407" s="225"/>
      <c r="C407" s="226"/>
      <c r="D407" s="218" t="s">
        <v>132</v>
      </c>
      <c r="E407" s="227" t="s">
        <v>19</v>
      </c>
      <c r="F407" s="228" t="s">
        <v>590</v>
      </c>
      <c r="G407" s="226"/>
      <c r="H407" s="227" t="s">
        <v>19</v>
      </c>
      <c r="I407" s="229"/>
      <c r="J407" s="226"/>
      <c r="K407" s="226"/>
      <c r="L407" s="230"/>
      <c r="M407" s="231"/>
      <c r="N407" s="232"/>
      <c r="O407" s="232"/>
      <c r="P407" s="232"/>
      <c r="Q407" s="232"/>
      <c r="R407" s="232"/>
      <c r="S407" s="232"/>
      <c r="T407" s="23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T407" s="234" t="s">
        <v>132</v>
      </c>
      <c r="AU407" s="234" t="s">
        <v>79</v>
      </c>
      <c r="AV407" s="13" t="s">
        <v>77</v>
      </c>
      <c r="AW407" s="13" t="s">
        <v>31</v>
      </c>
      <c r="AX407" s="13" t="s">
        <v>69</v>
      </c>
      <c r="AY407" s="234" t="s">
        <v>119</v>
      </c>
    </row>
    <row r="408" s="14" customFormat="1">
      <c r="A408" s="14"/>
      <c r="B408" s="235"/>
      <c r="C408" s="236"/>
      <c r="D408" s="218" t="s">
        <v>132</v>
      </c>
      <c r="E408" s="237" t="s">
        <v>19</v>
      </c>
      <c r="F408" s="238" t="s">
        <v>591</v>
      </c>
      <c r="G408" s="236"/>
      <c r="H408" s="239">
        <v>39.539999999999999</v>
      </c>
      <c r="I408" s="240"/>
      <c r="J408" s="236"/>
      <c r="K408" s="236"/>
      <c r="L408" s="241"/>
      <c r="M408" s="242"/>
      <c r="N408" s="243"/>
      <c r="O408" s="243"/>
      <c r="P408" s="243"/>
      <c r="Q408" s="243"/>
      <c r="R408" s="243"/>
      <c r="S408" s="243"/>
      <c r="T408" s="24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T408" s="245" t="s">
        <v>132</v>
      </c>
      <c r="AU408" s="245" t="s">
        <v>79</v>
      </c>
      <c r="AV408" s="14" t="s">
        <v>79</v>
      </c>
      <c r="AW408" s="14" t="s">
        <v>31</v>
      </c>
      <c r="AX408" s="14" t="s">
        <v>69</v>
      </c>
      <c r="AY408" s="245" t="s">
        <v>119</v>
      </c>
    </row>
    <row r="409" s="2" customFormat="1" ht="21.75" customHeight="1">
      <c r="A409" s="39"/>
      <c r="B409" s="40"/>
      <c r="C409" s="205" t="s">
        <v>592</v>
      </c>
      <c r="D409" s="205" t="s">
        <v>121</v>
      </c>
      <c r="E409" s="206" t="s">
        <v>593</v>
      </c>
      <c r="F409" s="207" t="s">
        <v>594</v>
      </c>
      <c r="G409" s="208" t="s">
        <v>369</v>
      </c>
      <c r="H409" s="209">
        <v>39.539999999999999</v>
      </c>
      <c r="I409" s="210"/>
      <c r="J409" s="211">
        <f>ROUND(I409*H409,2)</f>
        <v>0</v>
      </c>
      <c r="K409" s="207" t="s">
        <v>125</v>
      </c>
      <c r="L409" s="45"/>
      <c r="M409" s="212" t="s">
        <v>19</v>
      </c>
      <c r="N409" s="213" t="s">
        <v>40</v>
      </c>
      <c r="O409" s="85"/>
      <c r="P409" s="214">
        <f>O409*H409</f>
        <v>0</v>
      </c>
      <c r="Q409" s="214">
        <v>0.0032200000000000002</v>
      </c>
      <c r="R409" s="214">
        <f>Q409*H409</f>
        <v>0.12731880000000001</v>
      </c>
      <c r="S409" s="214">
        <v>0</v>
      </c>
      <c r="T409" s="215">
        <f>S409*H409</f>
        <v>0</v>
      </c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R409" s="216" t="s">
        <v>249</v>
      </c>
      <c r="AT409" s="216" t="s">
        <v>121</v>
      </c>
      <c r="AU409" s="216" t="s">
        <v>79</v>
      </c>
      <c r="AY409" s="18" t="s">
        <v>119</v>
      </c>
      <c r="BE409" s="217">
        <f>IF(N409="základní",J409,0)</f>
        <v>0</v>
      </c>
      <c r="BF409" s="217">
        <f>IF(N409="snížená",J409,0)</f>
        <v>0</v>
      </c>
      <c r="BG409" s="217">
        <f>IF(N409="zákl. přenesená",J409,0)</f>
        <v>0</v>
      </c>
      <c r="BH409" s="217">
        <f>IF(N409="sníž. přenesená",J409,0)</f>
        <v>0</v>
      </c>
      <c r="BI409" s="217">
        <f>IF(N409="nulová",J409,0)</f>
        <v>0</v>
      </c>
      <c r="BJ409" s="18" t="s">
        <v>77</v>
      </c>
      <c r="BK409" s="217">
        <f>ROUND(I409*H409,2)</f>
        <v>0</v>
      </c>
      <c r="BL409" s="18" t="s">
        <v>249</v>
      </c>
      <c r="BM409" s="216" t="s">
        <v>595</v>
      </c>
    </row>
    <row r="410" s="2" customFormat="1">
      <c r="A410" s="39"/>
      <c r="B410" s="40"/>
      <c r="C410" s="41"/>
      <c r="D410" s="218" t="s">
        <v>128</v>
      </c>
      <c r="E410" s="41"/>
      <c r="F410" s="219" t="s">
        <v>596</v>
      </c>
      <c r="G410" s="41"/>
      <c r="H410" s="41"/>
      <c r="I410" s="220"/>
      <c r="J410" s="41"/>
      <c r="K410" s="41"/>
      <c r="L410" s="45"/>
      <c r="M410" s="221"/>
      <c r="N410" s="222"/>
      <c r="O410" s="85"/>
      <c r="P410" s="85"/>
      <c r="Q410" s="85"/>
      <c r="R410" s="85"/>
      <c r="S410" s="85"/>
      <c r="T410" s="86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T410" s="18" t="s">
        <v>128</v>
      </c>
      <c r="AU410" s="18" t="s">
        <v>79</v>
      </c>
    </row>
    <row r="411" s="2" customFormat="1">
      <c r="A411" s="39"/>
      <c r="B411" s="40"/>
      <c r="C411" s="41"/>
      <c r="D411" s="223" t="s">
        <v>130</v>
      </c>
      <c r="E411" s="41"/>
      <c r="F411" s="224" t="s">
        <v>597</v>
      </c>
      <c r="G411" s="41"/>
      <c r="H411" s="41"/>
      <c r="I411" s="220"/>
      <c r="J411" s="41"/>
      <c r="K411" s="41"/>
      <c r="L411" s="45"/>
      <c r="M411" s="221"/>
      <c r="N411" s="222"/>
      <c r="O411" s="85"/>
      <c r="P411" s="85"/>
      <c r="Q411" s="85"/>
      <c r="R411" s="85"/>
      <c r="S411" s="85"/>
      <c r="T411" s="86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T411" s="18" t="s">
        <v>130</v>
      </c>
      <c r="AU411" s="18" t="s">
        <v>79</v>
      </c>
    </row>
    <row r="412" s="13" customFormat="1">
      <c r="A412" s="13"/>
      <c r="B412" s="225"/>
      <c r="C412" s="226"/>
      <c r="D412" s="218" t="s">
        <v>132</v>
      </c>
      <c r="E412" s="227" t="s">
        <v>19</v>
      </c>
      <c r="F412" s="228" t="s">
        <v>598</v>
      </c>
      <c r="G412" s="226"/>
      <c r="H412" s="227" t="s">
        <v>19</v>
      </c>
      <c r="I412" s="229"/>
      <c r="J412" s="226"/>
      <c r="K412" s="226"/>
      <c r="L412" s="230"/>
      <c r="M412" s="231"/>
      <c r="N412" s="232"/>
      <c r="O412" s="232"/>
      <c r="P412" s="232"/>
      <c r="Q412" s="232"/>
      <c r="R412" s="232"/>
      <c r="S412" s="232"/>
      <c r="T412" s="23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T412" s="234" t="s">
        <v>132</v>
      </c>
      <c r="AU412" s="234" t="s">
        <v>79</v>
      </c>
      <c r="AV412" s="13" t="s">
        <v>77</v>
      </c>
      <c r="AW412" s="13" t="s">
        <v>31</v>
      </c>
      <c r="AX412" s="13" t="s">
        <v>69</v>
      </c>
      <c r="AY412" s="234" t="s">
        <v>119</v>
      </c>
    </row>
    <row r="413" s="14" customFormat="1">
      <c r="A413" s="14"/>
      <c r="B413" s="235"/>
      <c r="C413" s="236"/>
      <c r="D413" s="218" t="s">
        <v>132</v>
      </c>
      <c r="E413" s="237" t="s">
        <v>19</v>
      </c>
      <c r="F413" s="238" t="s">
        <v>591</v>
      </c>
      <c r="G413" s="236"/>
      <c r="H413" s="239">
        <v>39.539999999999999</v>
      </c>
      <c r="I413" s="240"/>
      <c r="J413" s="236"/>
      <c r="K413" s="236"/>
      <c r="L413" s="241"/>
      <c r="M413" s="242"/>
      <c r="N413" s="243"/>
      <c r="O413" s="243"/>
      <c r="P413" s="243"/>
      <c r="Q413" s="243"/>
      <c r="R413" s="243"/>
      <c r="S413" s="243"/>
      <c r="T413" s="24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45" t="s">
        <v>132</v>
      </c>
      <c r="AU413" s="245" t="s">
        <v>79</v>
      </c>
      <c r="AV413" s="14" t="s">
        <v>79</v>
      </c>
      <c r="AW413" s="14" t="s">
        <v>31</v>
      </c>
      <c r="AX413" s="14" t="s">
        <v>69</v>
      </c>
      <c r="AY413" s="245" t="s">
        <v>119</v>
      </c>
    </row>
    <row r="414" s="2" customFormat="1" ht="24.15" customHeight="1">
      <c r="A414" s="39"/>
      <c r="B414" s="40"/>
      <c r="C414" s="205" t="s">
        <v>599</v>
      </c>
      <c r="D414" s="205" t="s">
        <v>121</v>
      </c>
      <c r="E414" s="206" t="s">
        <v>600</v>
      </c>
      <c r="F414" s="207" t="s">
        <v>601</v>
      </c>
      <c r="G414" s="208" t="s">
        <v>335</v>
      </c>
      <c r="H414" s="209">
        <v>4</v>
      </c>
      <c r="I414" s="210"/>
      <c r="J414" s="211">
        <f>ROUND(I414*H414,2)</f>
        <v>0</v>
      </c>
      <c r="K414" s="207" t="s">
        <v>125</v>
      </c>
      <c r="L414" s="45"/>
      <c r="M414" s="212" t="s">
        <v>19</v>
      </c>
      <c r="N414" s="213" t="s">
        <v>40</v>
      </c>
      <c r="O414" s="85"/>
      <c r="P414" s="214">
        <f>O414*H414</f>
        <v>0</v>
      </c>
      <c r="Q414" s="214">
        <v>0.0031199999999999999</v>
      </c>
      <c r="R414" s="214">
        <f>Q414*H414</f>
        <v>0.01248</v>
      </c>
      <c r="S414" s="214">
        <v>0</v>
      </c>
      <c r="T414" s="215">
        <f>S414*H414</f>
        <v>0</v>
      </c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R414" s="216" t="s">
        <v>249</v>
      </c>
      <c r="AT414" s="216" t="s">
        <v>121</v>
      </c>
      <c r="AU414" s="216" t="s">
        <v>79</v>
      </c>
      <c r="AY414" s="18" t="s">
        <v>119</v>
      </c>
      <c r="BE414" s="217">
        <f>IF(N414="základní",J414,0)</f>
        <v>0</v>
      </c>
      <c r="BF414" s="217">
        <f>IF(N414="snížená",J414,0)</f>
        <v>0</v>
      </c>
      <c r="BG414" s="217">
        <f>IF(N414="zákl. přenesená",J414,0)</f>
        <v>0</v>
      </c>
      <c r="BH414" s="217">
        <f>IF(N414="sníž. přenesená",J414,0)</f>
        <v>0</v>
      </c>
      <c r="BI414" s="217">
        <f>IF(N414="nulová",J414,0)</f>
        <v>0</v>
      </c>
      <c r="BJ414" s="18" t="s">
        <v>77</v>
      </c>
      <c r="BK414" s="217">
        <f>ROUND(I414*H414,2)</f>
        <v>0</v>
      </c>
      <c r="BL414" s="18" t="s">
        <v>249</v>
      </c>
      <c r="BM414" s="216" t="s">
        <v>602</v>
      </c>
    </row>
    <row r="415" s="2" customFormat="1">
      <c r="A415" s="39"/>
      <c r="B415" s="40"/>
      <c r="C415" s="41"/>
      <c r="D415" s="218" t="s">
        <v>128</v>
      </c>
      <c r="E415" s="41"/>
      <c r="F415" s="219" t="s">
        <v>603</v>
      </c>
      <c r="G415" s="41"/>
      <c r="H415" s="41"/>
      <c r="I415" s="220"/>
      <c r="J415" s="41"/>
      <c r="K415" s="41"/>
      <c r="L415" s="45"/>
      <c r="M415" s="221"/>
      <c r="N415" s="222"/>
      <c r="O415" s="85"/>
      <c r="P415" s="85"/>
      <c r="Q415" s="85"/>
      <c r="R415" s="85"/>
      <c r="S415" s="85"/>
      <c r="T415" s="86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T415" s="18" t="s">
        <v>128</v>
      </c>
      <c r="AU415" s="18" t="s">
        <v>79</v>
      </c>
    </row>
    <row r="416" s="2" customFormat="1">
      <c r="A416" s="39"/>
      <c r="B416" s="40"/>
      <c r="C416" s="41"/>
      <c r="D416" s="223" t="s">
        <v>130</v>
      </c>
      <c r="E416" s="41"/>
      <c r="F416" s="224" t="s">
        <v>604</v>
      </c>
      <c r="G416" s="41"/>
      <c r="H416" s="41"/>
      <c r="I416" s="220"/>
      <c r="J416" s="41"/>
      <c r="K416" s="41"/>
      <c r="L416" s="45"/>
      <c r="M416" s="221"/>
      <c r="N416" s="222"/>
      <c r="O416" s="85"/>
      <c r="P416" s="85"/>
      <c r="Q416" s="85"/>
      <c r="R416" s="85"/>
      <c r="S416" s="85"/>
      <c r="T416" s="86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T416" s="18" t="s">
        <v>130</v>
      </c>
      <c r="AU416" s="18" t="s">
        <v>79</v>
      </c>
    </row>
    <row r="417" s="14" customFormat="1">
      <c r="A417" s="14"/>
      <c r="B417" s="235"/>
      <c r="C417" s="236"/>
      <c r="D417" s="218" t="s">
        <v>132</v>
      </c>
      <c r="E417" s="237" t="s">
        <v>19</v>
      </c>
      <c r="F417" s="238" t="s">
        <v>605</v>
      </c>
      <c r="G417" s="236"/>
      <c r="H417" s="239">
        <v>4</v>
      </c>
      <c r="I417" s="240"/>
      <c r="J417" s="236"/>
      <c r="K417" s="236"/>
      <c r="L417" s="241"/>
      <c r="M417" s="242"/>
      <c r="N417" s="243"/>
      <c r="O417" s="243"/>
      <c r="P417" s="243"/>
      <c r="Q417" s="243"/>
      <c r="R417" s="243"/>
      <c r="S417" s="243"/>
      <c r="T417" s="24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T417" s="245" t="s">
        <v>132</v>
      </c>
      <c r="AU417" s="245" t="s">
        <v>79</v>
      </c>
      <c r="AV417" s="14" t="s">
        <v>79</v>
      </c>
      <c r="AW417" s="14" t="s">
        <v>31</v>
      </c>
      <c r="AX417" s="14" t="s">
        <v>69</v>
      </c>
      <c r="AY417" s="245" t="s">
        <v>119</v>
      </c>
    </row>
    <row r="418" s="2" customFormat="1" ht="24.15" customHeight="1">
      <c r="A418" s="39"/>
      <c r="B418" s="40"/>
      <c r="C418" s="205" t="s">
        <v>606</v>
      </c>
      <c r="D418" s="205" t="s">
        <v>121</v>
      </c>
      <c r="E418" s="206" t="s">
        <v>607</v>
      </c>
      <c r="F418" s="207" t="s">
        <v>608</v>
      </c>
      <c r="G418" s="208" t="s">
        <v>369</v>
      </c>
      <c r="H418" s="209">
        <v>18</v>
      </c>
      <c r="I418" s="210"/>
      <c r="J418" s="211">
        <f>ROUND(I418*H418,2)</f>
        <v>0</v>
      </c>
      <c r="K418" s="207" t="s">
        <v>125</v>
      </c>
      <c r="L418" s="45"/>
      <c r="M418" s="212" t="s">
        <v>19</v>
      </c>
      <c r="N418" s="213" t="s">
        <v>40</v>
      </c>
      <c r="O418" s="85"/>
      <c r="P418" s="214">
        <f>O418*H418</f>
        <v>0</v>
      </c>
      <c r="Q418" s="214">
        <v>0.0028300000000000001</v>
      </c>
      <c r="R418" s="214">
        <f>Q418*H418</f>
        <v>0.050939999999999999</v>
      </c>
      <c r="S418" s="214">
        <v>0</v>
      </c>
      <c r="T418" s="215">
        <f>S418*H418</f>
        <v>0</v>
      </c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R418" s="216" t="s">
        <v>249</v>
      </c>
      <c r="AT418" s="216" t="s">
        <v>121</v>
      </c>
      <c r="AU418" s="216" t="s">
        <v>79</v>
      </c>
      <c r="AY418" s="18" t="s">
        <v>119</v>
      </c>
      <c r="BE418" s="217">
        <f>IF(N418="základní",J418,0)</f>
        <v>0</v>
      </c>
      <c r="BF418" s="217">
        <f>IF(N418="snížená",J418,0)</f>
        <v>0</v>
      </c>
      <c r="BG418" s="217">
        <f>IF(N418="zákl. přenesená",J418,0)</f>
        <v>0</v>
      </c>
      <c r="BH418" s="217">
        <f>IF(N418="sníž. přenesená",J418,0)</f>
        <v>0</v>
      </c>
      <c r="BI418" s="217">
        <f>IF(N418="nulová",J418,0)</f>
        <v>0</v>
      </c>
      <c r="BJ418" s="18" t="s">
        <v>77</v>
      </c>
      <c r="BK418" s="217">
        <f>ROUND(I418*H418,2)</f>
        <v>0</v>
      </c>
      <c r="BL418" s="18" t="s">
        <v>249</v>
      </c>
      <c r="BM418" s="216" t="s">
        <v>609</v>
      </c>
    </row>
    <row r="419" s="2" customFormat="1">
      <c r="A419" s="39"/>
      <c r="B419" s="40"/>
      <c r="C419" s="41"/>
      <c r="D419" s="218" t="s">
        <v>128</v>
      </c>
      <c r="E419" s="41"/>
      <c r="F419" s="219" t="s">
        <v>610</v>
      </c>
      <c r="G419" s="41"/>
      <c r="H419" s="41"/>
      <c r="I419" s="220"/>
      <c r="J419" s="41"/>
      <c r="K419" s="41"/>
      <c r="L419" s="45"/>
      <c r="M419" s="221"/>
      <c r="N419" s="222"/>
      <c r="O419" s="85"/>
      <c r="P419" s="85"/>
      <c r="Q419" s="85"/>
      <c r="R419" s="85"/>
      <c r="S419" s="85"/>
      <c r="T419" s="86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T419" s="18" t="s">
        <v>128</v>
      </c>
      <c r="AU419" s="18" t="s">
        <v>79</v>
      </c>
    </row>
    <row r="420" s="2" customFormat="1">
      <c r="A420" s="39"/>
      <c r="B420" s="40"/>
      <c r="C420" s="41"/>
      <c r="D420" s="223" t="s">
        <v>130</v>
      </c>
      <c r="E420" s="41"/>
      <c r="F420" s="224" t="s">
        <v>611</v>
      </c>
      <c r="G420" s="41"/>
      <c r="H420" s="41"/>
      <c r="I420" s="220"/>
      <c r="J420" s="41"/>
      <c r="K420" s="41"/>
      <c r="L420" s="45"/>
      <c r="M420" s="221"/>
      <c r="N420" s="222"/>
      <c r="O420" s="85"/>
      <c r="P420" s="85"/>
      <c r="Q420" s="85"/>
      <c r="R420" s="85"/>
      <c r="S420" s="85"/>
      <c r="T420" s="86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T420" s="18" t="s">
        <v>130</v>
      </c>
      <c r="AU420" s="18" t="s">
        <v>79</v>
      </c>
    </row>
    <row r="421" s="13" customFormat="1">
      <c r="A421" s="13"/>
      <c r="B421" s="225"/>
      <c r="C421" s="226"/>
      <c r="D421" s="218" t="s">
        <v>132</v>
      </c>
      <c r="E421" s="227" t="s">
        <v>19</v>
      </c>
      <c r="F421" s="228" t="s">
        <v>612</v>
      </c>
      <c r="G421" s="226"/>
      <c r="H421" s="227" t="s">
        <v>19</v>
      </c>
      <c r="I421" s="229"/>
      <c r="J421" s="226"/>
      <c r="K421" s="226"/>
      <c r="L421" s="230"/>
      <c r="M421" s="231"/>
      <c r="N421" s="232"/>
      <c r="O421" s="232"/>
      <c r="P421" s="232"/>
      <c r="Q421" s="232"/>
      <c r="R421" s="232"/>
      <c r="S421" s="232"/>
      <c r="T421" s="23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34" t="s">
        <v>132</v>
      </c>
      <c r="AU421" s="234" t="s">
        <v>79</v>
      </c>
      <c r="AV421" s="13" t="s">
        <v>77</v>
      </c>
      <c r="AW421" s="13" t="s">
        <v>31</v>
      </c>
      <c r="AX421" s="13" t="s">
        <v>69</v>
      </c>
      <c r="AY421" s="234" t="s">
        <v>119</v>
      </c>
    </row>
    <row r="422" s="14" customFormat="1">
      <c r="A422" s="14"/>
      <c r="B422" s="235"/>
      <c r="C422" s="236"/>
      <c r="D422" s="218" t="s">
        <v>132</v>
      </c>
      <c r="E422" s="237" t="s">
        <v>19</v>
      </c>
      <c r="F422" s="238" t="s">
        <v>613</v>
      </c>
      <c r="G422" s="236"/>
      <c r="H422" s="239">
        <v>18</v>
      </c>
      <c r="I422" s="240"/>
      <c r="J422" s="236"/>
      <c r="K422" s="236"/>
      <c r="L422" s="241"/>
      <c r="M422" s="242"/>
      <c r="N422" s="243"/>
      <c r="O422" s="243"/>
      <c r="P422" s="243"/>
      <c r="Q422" s="243"/>
      <c r="R422" s="243"/>
      <c r="S422" s="243"/>
      <c r="T422" s="24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245" t="s">
        <v>132</v>
      </c>
      <c r="AU422" s="245" t="s">
        <v>79</v>
      </c>
      <c r="AV422" s="14" t="s">
        <v>79</v>
      </c>
      <c r="AW422" s="14" t="s">
        <v>31</v>
      </c>
      <c r="AX422" s="14" t="s">
        <v>69</v>
      </c>
      <c r="AY422" s="245" t="s">
        <v>119</v>
      </c>
    </row>
    <row r="423" s="2" customFormat="1" ht="24.15" customHeight="1">
      <c r="A423" s="39"/>
      <c r="B423" s="40"/>
      <c r="C423" s="205" t="s">
        <v>614</v>
      </c>
      <c r="D423" s="205" t="s">
        <v>121</v>
      </c>
      <c r="E423" s="206" t="s">
        <v>615</v>
      </c>
      <c r="F423" s="207" t="s">
        <v>616</v>
      </c>
      <c r="G423" s="208" t="s">
        <v>235</v>
      </c>
      <c r="H423" s="209">
        <v>0.34200000000000003</v>
      </c>
      <c r="I423" s="210"/>
      <c r="J423" s="211">
        <f>ROUND(I423*H423,2)</f>
        <v>0</v>
      </c>
      <c r="K423" s="207" t="s">
        <v>125</v>
      </c>
      <c r="L423" s="45"/>
      <c r="M423" s="212" t="s">
        <v>19</v>
      </c>
      <c r="N423" s="213" t="s">
        <v>40</v>
      </c>
      <c r="O423" s="85"/>
      <c r="P423" s="214">
        <f>O423*H423</f>
        <v>0</v>
      </c>
      <c r="Q423" s="214">
        <v>0</v>
      </c>
      <c r="R423" s="214">
        <f>Q423*H423</f>
        <v>0</v>
      </c>
      <c r="S423" s="214">
        <v>0</v>
      </c>
      <c r="T423" s="215">
        <f>S423*H423</f>
        <v>0</v>
      </c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R423" s="216" t="s">
        <v>249</v>
      </c>
      <c r="AT423" s="216" t="s">
        <v>121</v>
      </c>
      <c r="AU423" s="216" t="s">
        <v>79</v>
      </c>
      <c r="AY423" s="18" t="s">
        <v>119</v>
      </c>
      <c r="BE423" s="217">
        <f>IF(N423="základní",J423,0)</f>
        <v>0</v>
      </c>
      <c r="BF423" s="217">
        <f>IF(N423="snížená",J423,0)</f>
        <v>0</v>
      </c>
      <c r="BG423" s="217">
        <f>IF(N423="zákl. přenesená",J423,0)</f>
        <v>0</v>
      </c>
      <c r="BH423" s="217">
        <f>IF(N423="sníž. přenesená",J423,0)</f>
        <v>0</v>
      </c>
      <c r="BI423" s="217">
        <f>IF(N423="nulová",J423,0)</f>
        <v>0</v>
      </c>
      <c r="BJ423" s="18" t="s">
        <v>77</v>
      </c>
      <c r="BK423" s="217">
        <f>ROUND(I423*H423,2)</f>
        <v>0</v>
      </c>
      <c r="BL423" s="18" t="s">
        <v>249</v>
      </c>
      <c r="BM423" s="216" t="s">
        <v>617</v>
      </c>
    </row>
    <row r="424" s="2" customFormat="1">
      <c r="A424" s="39"/>
      <c r="B424" s="40"/>
      <c r="C424" s="41"/>
      <c r="D424" s="218" t="s">
        <v>128</v>
      </c>
      <c r="E424" s="41"/>
      <c r="F424" s="219" t="s">
        <v>618</v>
      </c>
      <c r="G424" s="41"/>
      <c r="H424" s="41"/>
      <c r="I424" s="220"/>
      <c r="J424" s="41"/>
      <c r="K424" s="41"/>
      <c r="L424" s="45"/>
      <c r="M424" s="221"/>
      <c r="N424" s="222"/>
      <c r="O424" s="85"/>
      <c r="P424" s="85"/>
      <c r="Q424" s="85"/>
      <c r="R424" s="85"/>
      <c r="S424" s="85"/>
      <c r="T424" s="86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T424" s="18" t="s">
        <v>128</v>
      </c>
      <c r="AU424" s="18" t="s">
        <v>79</v>
      </c>
    </row>
    <row r="425" s="2" customFormat="1">
      <c r="A425" s="39"/>
      <c r="B425" s="40"/>
      <c r="C425" s="41"/>
      <c r="D425" s="223" t="s">
        <v>130</v>
      </c>
      <c r="E425" s="41"/>
      <c r="F425" s="224" t="s">
        <v>619</v>
      </c>
      <c r="G425" s="41"/>
      <c r="H425" s="41"/>
      <c r="I425" s="220"/>
      <c r="J425" s="41"/>
      <c r="K425" s="41"/>
      <c r="L425" s="45"/>
      <c r="M425" s="221"/>
      <c r="N425" s="222"/>
      <c r="O425" s="85"/>
      <c r="P425" s="85"/>
      <c r="Q425" s="85"/>
      <c r="R425" s="85"/>
      <c r="S425" s="85"/>
      <c r="T425" s="86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T425" s="18" t="s">
        <v>130</v>
      </c>
      <c r="AU425" s="18" t="s">
        <v>79</v>
      </c>
    </row>
    <row r="426" s="12" customFormat="1" ht="22.8" customHeight="1">
      <c r="A426" s="12"/>
      <c r="B426" s="189"/>
      <c r="C426" s="190"/>
      <c r="D426" s="191" t="s">
        <v>68</v>
      </c>
      <c r="E426" s="203" t="s">
        <v>620</v>
      </c>
      <c r="F426" s="203" t="s">
        <v>621</v>
      </c>
      <c r="G426" s="190"/>
      <c r="H426" s="190"/>
      <c r="I426" s="193"/>
      <c r="J426" s="204">
        <f>BK426</f>
        <v>0</v>
      </c>
      <c r="K426" s="190"/>
      <c r="L426" s="195"/>
      <c r="M426" s="196"/>
      <c r="N426" s="197"/>
      <c r="O426" s="197"/>
      <c r="P426" s="198">
        <f>SUM(P427:P453)</f>
        <v>0</v>
      </c>
      <c r="Q426" s="197"/>
      <c r="R426" s="198">
        <f>SUM(R427:R453)</f>
        <v>0.37803379999999998</v>
      </c>
      <c r="S426" s="197"/>
      <c r="T426" s="199">
        <f>SUM(T427:T453)</f>
        <v>0</v>
      </c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R426" s="200" t="s">
        <v>79</v>
      </c>
      <c r="AT426" s="201" t="s">
        <v>68</v>
      </c>
      <c r="AU426" s="201" t="s">
        <v>77</v>
      </c>
      <c r="AY426" s="200" t="s">
        <v>119</v>
      </c>
      <c r="BK426" s="202">
        <f>SUM(BK427:BK453)</f>
        <v>0</v>
      </c>
    </row>
    <row r="427" s="2" customFormat="1" ht="24.15" customHeight="1">
      <c r="A427" s="39"/>
      <c r="B427" s="40"/>
      <c r="C427" s="205" t="s">
        <v>622</v>
      </c>
      <c r="D427" s="205" t="s">
        <v>121</v>
      </c>
      <c r="E427" s="206" t="s">
        <v>623</v>
      </c>
      <c r="F427" s="207" t="s">
        <v>624</v>
      </c>
      <c r="G427" s="208" t="s">
        <v>546</v>
      </c>
      <c r="H427" s="209">
        <v>270</v>
      </c>
      <c r="I427" s="210"/>
      <c r="J427" s="211">
        <f>ROUND(I427*H427,2)</f>
        <v>0</v>
      </c>
      <c r="K427" s="207" t="s">
        <v>125</v>
      </c>
      <c r="L427" s="45"/>
      <c r="M427" s="212" t="s">
        <v>19</v>
      </c>
      <c r="N427" s="213" t="s">
        <v>40</v>
      </c>
      <c r="O427" s="85"/>
      <c r="P427" s="214">
        <f>O427*H427</f>
        <v>0</v>
      </c>
      <c r="Q427" s="214">
        <v>6.0000000000000002E-05</v>
      </c>
      <c r="R427" s="214">
        <f>Q427*H427</f>
        <v>0.016199999999999999</v>
      </c>
      <c r="S427" s="214">
        <v>0</v>
      </c>
      <c r="T427" s="215">
        <f>S427*H427</f>
        <v>0</v>
      </c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R427" s="216" t="s">
        <v>249</v>
      </c>
      <c r="AT427" s="216" t="s">
        <v>121</v>
      </c>
      <c r="AU427" s="216" t="s">
        <v>79</v>
      </c>
      <c r="AY427" s="18" t="s">
        <v>119</v>
      </c>
      <c r="BE427" s="217">
        <f>IF(N427="základní",J427,0)</f>
        <v>0</v>
      </c>
      <c r="BF427" s="217">
        <f>IF(N427="snížená",J427,0)</f>
        <v>0</v>
      </c>
      <c r="BG427" s="217">
        <f>IF(N427="zákl. přenesená",J427,0)</f>
        <v>0</v>
      </c>
      <c r="BH427" s="217">
        <f>IF(N427="sníž. přenesená",J427,0)</f>
        <v>0</v>
      </c>
      <c r="BI427" s="217">
        <f>IF(N427="nulová",J427,0)</f>
        <v>0</v>
      </c>
      <c r="BJ427" s="18" t="s">
        <v>77</v>
      </c>
      <c r="BK427" s="217">
        <f>ROUND(I427*H427,2)</f>
        <v>0</v>
      </c>
      <c r="BL427" s="18" t="s">
        <v>249</v>
      </c>
      <c r="BM427" s="216" t="s">
        <v>625</v>
      </c>
    </row>
    <row r="428" s="2" customFormat="1">
      <c r="A428" s="39"/>
      <c r="B428" s="40"/>
      <c r="C428" s="41"/>
      <c r="D428" s="218" t="s">
        <v>128</v>
      </c>
      <c r="E428" s="41"/>
      <c r="F428" s="219" t="s">
        <v>626</v>
      </c>
      <c r="G428" s="41"/>
      <c r="H428" s="41"/>
      <c r="I428" s="220"/>
      <c r="J428" s="41"/>
      <c r="K428" s="41"/>
      <c r="L428" s="45"/>
      <c r="M428" s="221"/>
      <c r="N428" s="222"/>
      <c r="O428" s="85"/>
      <c r="P428" s="85"/>
      <c r="Q428" s="85"/>
      <c r="R428" s="85"/>
      <c r="S428" s="85"/>
      <c r="T428" s="86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T428" s="18" t="s">
        <v>128</v>
      </c>
      <c r="AU428" s="18" t="s">
        <v>79</v>
      </c>
    </row>
    <row r="429" s="2" customFormat="1">
      <c r="A429" s="39"/>
      <c r="B429" s="40"/>
      <c r="C429" s="41"/>
      <c r="D429" s="223" t="s">
        <v>130</v>
      </c>
      <c r="E429" s="41"/>
      <c r="F429" s="224" t="s">
        <v>627</v>
      </c>
      <c r="G429" s="41"/>
      <c r="H429" s="41"/>
      <c r="I429" s="220"/>
      <c r="J429" s="41"/>
      <c r="K429" s="41"/>
      <c r="L429" s="45"/>
      <c r="M429" s="221"/>
      <c r="N429" s="222"/>
      <c r="O429" s="85"/>
      <c r="P429" s="85"/>
      <c r="Q429" s="85"/>
      <c r="R429" s="85"/>
      <c r="S429" s="85"/>
      <c r="T429" s="86"/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T429" s="18" t="s">
        <v>130</v>
      </c>
      <c r="AU429" s="18" t="s">
        <v>79</v>
      </c>
    </row>
    <row r="430" s="14" customFormat="1">
      <c r="A430" s="14"/>
      <c r="B430" s="235"/>
      <c r="C430" s="236"/>
      <c r="D430" s="218" t="s">
        <v>132</v>
      </c>
      <c r="E430" s="237" t="s">
        <v>19</v>
      </c>
      <c r="F430" s="238" t="s">
        <v>628</v>
      </c>
      <c r="G430" s="236"/>
      <c r="H430" s="239">
        <v>70</v>
      </c>
      <c r="I430" s="240"/>
      <c r="J430" s="236"/>
      <c r="K430" s="236"/>
      <c r="L430" s="241"/>
      <c r="M430" s="242"/>
      <c r="N430" s="243"/>
      <c r="O430" s="243"/>
      <c r="P430" s="243"/>
      <c r="Q430" s="243"/>
      <c r="R430" s="243"/>
      <c r="S430" s="243"/>
      <c r="T430" s="24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45" t="s">
        <v>132</v>
      </c>
      <c r="AU430" s="245" t="s">
        <v>79</v>
      </c>
      <c r="AV430" s="14" t="s">
        <v>79</v>
      </c>
      <c r="AW430" s="14" t="s">
        <v>31</v>
      </c>
      <c r="AX430" s="14" t="s">
        <v>69</v>
      </c>
      <c r="AY430" s="245" t="s">
        <v>119</v>
      </c>
    </row>
    <row r="431" s="14" customFormat="1">
      <c r="A431" s="14"/>
      <c r="B431" s="235"/>
      <c r="C431" s="236"/>
      <c r="D431" s="218" t="s">
        <v>132</v>
      </c>
      <c r="E431" s="237" t="s">
        <v>19</v>
      </c>
      <c r="F431" s="238" t="s">
        <v>629</v>
      </c>
      <c r="G431" s="236"/>
      <c r="H431" s="239">
        <v>200</v>
      </c>
      <c r="I431" s="240"/>
      <c r="J431" s="236"/>
      <c r="K431" s="236"/>
      <c r="L431" s="241"/>
      <c r="M431" s="242"/>
      <c r="N431" s="243"/>
      <c r="O431" s="243"/>
      <c r="P431" s="243"/>
      <c r="Q431" s="243"/>
      <c r="R431" s="243"/>
      <c r="S431" s="243"/>
      <c r="T431" s="24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T431" s="245" t="s">
        <v>132</v>
      </c>
      <c r="AU431" s="245" t="s">
        <v>79</v>
      </c>
      <c r="AV431" s="14" t="s">
        <v>79</v>
      </c>
      <c r="AW431" s="14" t="s">
        <v>31</v>
      </c>
      <c r="AX431" s="14" t="s">
        <v>69</v>
      </c>
      <c r="AY431" s="245" t="s">
        <v>119</v>
      </c>
    </row>
    <row r="432" s="2" customFormat="1" ht="16.5" customHeight="1">
      <c r="A432" s="39"/>
      <c r="B432" s="40"/>
      <c r="C432" s="246" t="s">
        <v>630</v>
      </c>
      <c r="D432" s="246" t="s">
        <v>296</v>
      </c>
      <c r="E432" s="247" t="s">
        <v>631</v>
      </c>
      <c r="F432" s="248" t="s">
        <v>632</v>
      </c>
      <c r="G432" s="249" t="s">
        <v>235</v>
      </c>
      <c r="H432" s="250">
        <v>0.29699999999999999</v>
      </c>
      <c r="I432" s="251"/>
      <c r="J432" s="252">
        <f>ROUND(I432*H432,2)</f>
        <v>0</v>
      </c>
      <c r="K432" s="248" t="s">
        <v>19</v>
      </c>
      <c r="L432" s="253"/>
      <c r="M432" s="254" t="s">
        <v>19</v>
      </c>
      <c r="N432" s="255" t="s">
        <v>40</v>
      </c>
      <c r="O432" s="85"/>
      <c r="P432" s="214">
        <f>O432*H432</f>
        <v>0</v>
      </c>
      <c r="Q432" s="214">
        <v>1</v>
      </c>
      <c r="R432" s="214">
        <f>Q432*H432</f>
        <v>0.29699999999999999</v>
      </c>
      <c r="S432" s="214">
        <v>0</v>
      </c>
      <c r="T432" s="215">
        <f>S432*H432</f>
        <v>0</v>
      </c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R432" s="216" t="s">
        <v>358</v>
      </c>
      <c r="AT432" s="216" t="s">
        <v>296</v>
      </c>
      <c r="AU432" s="216" t="s">
        <v>79</v>
      </c>
      <c r="AY432" s="18" t="s">
        <v>119</v>
      </c>
      <c r="BE432" s="217">
        <f>IF(N432="základní",J432,0)</f>
        <v>0</v>
      </c>
      <c r="BF432" s="217">
        <f>IF(N432="snížená",J432,0)</f>
        <v>0</v>
      </c>
      <c r="BG432" s="217">
        <f>IF(N432="zákl. přenesená",J432,0)</f>
        <v>0</v>
      </c>
      <c r="BH432" s="217">
        <f>IF(N432="sníž. přenesená",J432,0)</f>
        <v>0</v>
      </c>
      <c r="BI432" s="217">
        <f>IF(N432="nulová",J432,0)</f>
        <v>0</v>
      </c>
      <c r="BJ432" s="18" t="s">
        <v>77</v>
      </c>
      <c r="BK432" s="217">
        <f>ROUND(I432*H432,2)</f>
        <v>0</v>
      </c>
      <c r="BL432" s="18" t="s">
        <v>249</v>
      </c>
      <c r="BM432" s="216" t="s">
        <v>633</v>
      </c>
    </row>
    <row r="433" s="2" customFormat="1">
      <c r="A433" s="39"/>
      <c r="B433" s="40"/>
      <c r="C433" s="41"/>
      <c r="D433" s="218" t="s">
        <v>128</v>
      </c>
      <c r="E433" s="41"/>
      <c r="F433" s="219" t="s">
        <v>634</v>
      </c>
      <c r="G433" s="41"/>
      <c r="H433" s="41"/>
      <c r="I433" s="220"/>
      <c r="J433" s="41"/>
      <c r="K433" s="41"/>
      <c r="L433" s="45"/>
      <c r="M433" s="221"/>
      <c r="N433" s="222"/>
      <c r="O433" s="85"/>
      <c r="P433" s="85"/>
      <c r="Q433" s="85"/>
      <c r="R433" s="85"/>
      <c r="S433" s="85"/>
      <c r="T433" s="86"/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T433" s="18" t="s">
        <v>128</v>
      </c>
      <c r="AU433" s="18" t="s">
        <v>79</v>
      </c>
    </row>
    <row r="434" s="14" customFormat="1">
      <c r="A434" s="14"/>
      <c r="B434" s="235"/>
      <c r="C434" s="236"/>
      <c r="D434" s="218" t="s">
        <v>132</v>
      </c>
      <c r="E434" s="237" t="s">
        <v>19</v>
      </c>
      <c r="F434" s="238" t="s">
        <v>635</v>
      </c>
      <c r="G434" s="236"/>
      <c r="H434" s="239">
        <v>0.070000000000000007</v>
      </c>
      <c r="I434" s="240"/>
      <c r="J434" s="236"/>
      <c r="K434" s="236"/>
      <c r="L434" s="241"/>
      <c r="M434" s="242"/>
      <c r="N434" s="243"/>
      <c r="O434" s="243"/>
      <c r="P434" s="243"/>
      <c r="Q434" s="243"/>
      <c r="R434" s="243"/>
      <c r="S434" s="243"/>
      <c r="T434" s="24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45" t="s">
        <v>132</v>
      </c>
      <c r="AU434" s="245" t="s">
        <v>79</v>
      </c>
      <c r="AV434" s="14" t="s">
        <v>79</v>
      </c>
      <c r="AW434" s="14" t="s">
        <v>31</v>
      </c>
      <c r="AX434" s="14" t="s">
        <v>69</v>
      </c>
      <c r="AY434" s="245" t="s">
        <v>119</v>
      </c>
    </row>
    <row r="435" s="14" customFormat="1">
      <c r="A435" s="14"/>
      <c r="B435" s="235"/>
      <c r="C435" s="236"/>
      <c r="D435" s="218" t="s">
        <v>132</v>
      </c>
      <c r="E435" s="237" t="s">
        <v>19</v>
      </c>
      <c r="F435" s="238" t="s">
        <v>636</v>
      </c>
      <c r="G435" s="236"/>
      <c r="H435" s="239">
        <v>0.20000000000000001</v>
      </c>
      <c r="I435" s="240"/>
      <c r="J435" s="236"/>
      <c r="K435" s="236"/>
      <c r="L435" s="241"/>
      <c r="M435" s="242"/>
      <c r="N435" s="243"/>
      <c r="O435" s="243"/>
      <c r="P435" s="243"/>
      <c r="Q435" s="243"/>
      <c r="R435" s="243"/>
      <c r="S435" s="243"/>
      <c r="T435" s="24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245" t="s">
        <v>132</v>
      </c>
      <c r="AU435" s="245" t="s">
        <v>79</v>
      </c>
      <c r="AV435" s="14" t="s">
        <v>79</v>
      </c>
      <c r="AW435" s="14" t="s">
        <v>31</v>
      </c>
      <c r="AX435" s="14" t="s">
        <v>69</v>
      </c>
      <c r="AY435" s="245" t="s">
        <v>119</v>
      </c>
    </row>
    <row r="436" s="14" customFormat="1">
      <c r="A436" s="14"/>
      <c r="B436" s="235"/>
      <c r="C436" s="236"/>
      <c r="D436" s="218" t="s">
        <v>132</v>
      </c>
      <c r="E436" s="236"/>
      <c r="F436" s="238" t="s">
        <v>637</v>
      </c>
      <c r="G436" s="236"/>
      <c r="H436" s="239">
        <v>0.29699999999999999</v>
      </c>
      <c r="I436" s="240"/>
      <c r="J436" s="236"/>
      <c r="K436" s="236"/>
      <c r="L436" s="241"/>
      <c r="M436" s="242"/>
      <c r="N436" s="243"/>
      <c r="O436" s="243"/>
      <c r="P436" s="243"/>
      <c r="Q436" s="243"/>
      <c r="R436" s="243"/>
      <c r="S436" s="243"/>
      <c r="T436" s="24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T436" s="245" t="s">
        <v>132</v>
      </c>
      <c r="AU436" s="245" t="s">
        <v>79</v>
      </c>
      <c r="AV436" s="14" t="s">
        <v>79</v>
      </c>
      <c r="AW436" s="14" t="s">
        <v>4</v>
      </c>
      <c r="AX436" s="14" t="s">
        <v>77</v>
      </c>
      <c r="AY436" s="245" t="s">
        <v>119</v>
      </c>
    </row>
    <row r="437" s="2" customFormat="1" ht="24.15" customHeight="1">
      <c r="A437" s="39"/>
      <c r="B437" s="40"/>
      <c r="C437" s="246" t="s">
        <v>638</v>
      </c>
      <c r="D437" s="246" t="s">
        <v>296</v>
      </c>
      <c r="E437" s="247" t="s">
        <v>639</v>
      </c>
      <c r="F437" s="248" t="s">
        <v>640</v>
      </c>
      <c r="G437" s="249" t="s">
        <v>369</v>
      </c>
      <c r="H437" s="250">
        <v>10.5</v>
      </c>
      <c r="I437" s="251"/>
      <c r="J437" s="252">
        <f>ROUND(I437*H437,2)</f>
        <v>0</v>
      </c>
      <c r="K437" s="248" t="s">
        <v>125</v>
      </c>
      <c r="L437" s="253"/>
      <c r="M437" s="254" t="s">
        <v>19</v>
      </c>
      <c r="N437" s="255" t="s">
        <v>40</v>
      </c>
      <c r="O437" s="85"/>
      <c r="P437" s="214">
        <f>O437*H437</f>
        <v>0</v>
      </c>
      <c r="Q437" s="214">
        <v>0.0011999999999999999</v>
      </c>
      <c r="R437" s="214">
        <f>Q437*H437</f>
        <v>0.012599999999999998</v>
      </c>
      <c r="S437" s="214">
        <v>0</v>
      </c>
      <c r="T437" s="215">
        <f>S437*H437</f>
        <v>0</v>
      </c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R437" s="216" t="s">
        <v>358</v>
      </c>
      <c r="AT437" s="216" t="s">
        <v>296</v>
      </c>
      <c r="AU437" s="216" t="s">
        <v>79</v>
      </c>
      <c r="AY437" s="18" t="s">
        <v>119</v>
      </c>
      <c r="BE437" s="217">
        <f>IF(N437="základní",J437,0)</f>
        <v>0</v>
      </c>
      <c r="BF437" s="217">
        <f>IF(N437="snížená",J437,0)</f>
        <v>0</v>
      </c>
      <c r="BG437" s="217">
        <f>IF(N437="zákl. přenesená",J437,0)</f>
        <v>0</v>
      </c>
      <c r="BH437" s="217">
        <f>IF(N437="sníž. přenesená",J437,0)</f>
        <v>0</v>
      </c>
      <c r="BI437" s="217">
        <f>IF(N437="nulová",J437,0)</f>
        <v>0</v>
      </c>
      <c r="BJ437" s="18" t="s">
        <v>77</v>
      </c>
      <c r="BK437" s="217">
        <f>ROUND(I437*H437,2)</f>
        <v>0</v>
      </c>
      <c r="BL437" s="18" t="s">
        <v>249</v>
      </c>
      <c r="BM437" s="216" t="s">
        <v>641</v>
      </c>
    </row>
    <row r="438" s="2" customFormat="1">
      <c r="A438" s="39"/>
      <c r="B438" s="40"/>
      <c r="C438" s="41"/>
      <c r="D438" s="218" t="s">
        <v>128</v>
      </c>
      <c r="E438" s="41"/>
      <c r="F438" s="219" t="s">
        <v>640</v>
      </c>
      <c r="G438" s="41"/>
      <c r="H438" s="41"/>
      <c r="I438" s="220"/>
      <c r="J438" s="41"/>
      <c r="K438" s="41"/>
      <c r="L438" s="45"/>
      <c r="M438" s="221"/>
      <c r="N438" s="222"/>
      <c r="O438" s="85"/>
      <c r="P438" s="85"/>
      <c r="Q438" s="85"/>
      <c r="R438" s="85"/>
      <c r="S438" s="85"/>
      <c r="T438" s="86"/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T438" s="18" t="s">
        <v>128</v>
      </c>
      <c r="AU438" s="18" t="s">
        <v>79</v>
      </c>
    </row>
    <row r="439" s="14" customFormat="1">
      <c r="A439" s="14"/>
      <c r="B439" s="235"/>
      <c r="C439" s="236"/>
      <c r="D439" s="218" t="s">
        <v>132</v>
      </c>
      <c r="E439" s="237" t="s">
        <v>19</v>
      </c>
      <c r="F439" s="238" t="s">
        <v>642</v>
      </c>
      <c r="G439" s="236"/>
      <c r="H439" s="239">
        <v>10</v>
      </c>
      <c r="I439" s="240"/>
      <c r="J439" s="236"/>
      <c r="K439" s="236"/>
      <c r="L439" s="241"/>
      <c r="M439" s="242"/>
      <c r="N439" s="243"/>
      <c r="O439" s="243"/>
      <c r="P439" s="243"/>
      <c r="Q439" s="243"/>
      <c r="R439" s="243"/>
      <c r="S439" s="243"/>
      <c r="T439" s="24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T439" s="245" t="s">
        <v>132</v>
      </c>
      <c r="AU439" s="245" t="s">
        <v>79</v>
      </c>
      <c r="AV439" s="14" t="s">
        <v>79</v>
      </c>
      <c r="AW439" s="14" t="s">
        <v>31</v>
      </c>
      <c r="AX439" s="14" t="s">
        <v>69</v>
      </c>
      <c r="AY439" s="245" t="s">
        <v>119</v>
      </c>
    </row>
    <row r="440" s="14" customFormat="1">
      <c r="A440" s="14"/>
      <c r="B440" s="235"/>
      <c r="C440" s="236"/>
      <c r="D440" s="218" t="s">
        <v>132</v>
      </c>
      <c r="E440" s="236"/>
      <c r="F440" s="238" t="s">
        <v>643</v>
      </c>
      <c r="G440" s="236"/>
      <c r="H440" s="239">
        <v>10.5</v>
      </c>
      <c r="I440" s="240"/>
      <c r="J440" s="236"/>
      <c r="K440" s="236"/>
      <c r="L440" s="241"/>
      <c r="M440" s="242"/>
      <c r="N440" s="243"/>
      <c r="O440" s="243"/>
      <c r="P440" s="243"/>
      <c r="Q440" s="243"/>
      <c r="R440" s="243"/>
      <c r="S440" s="243"/>
      <c r="T440" s="24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45" t="s">
        <v>132</v>
      </c>
      <c r="AU440" s="245" t="s">
        <v>79</v>
      </c>
      <c r="AV440" s="14" t="s">
        <v>79</v>
      </c>
      <c r="AW440" s="14" t="s">
        <v>4</v>
      </c>
      <c r="AX440" s="14" t="s">
        <v>77</v>
      </c>
      <c r="AY440" s="245" t="s">
        <v>119</v>
      </c>
    </row>
    <row r="441" s="2" customFormat="1" ht="24.15" customHeight="1">
      <c r="A441" s="39"/>
      <c r="B441" s="40"/>
      <c r="C441" s="205" t="s">
        <v>644</v>
      </c>
      <c r="D441" s="205" t="s">
        <v>121</v>
      </c>
      <c r="E441" s="206" t="s">
        <v>645</v>
      </c>
      <c r="F441" s="207" t="s">
        <v>646</v>
      </c>
      <c r="G441" s="208" t="s">
        <v>546</v>
      </c>
      <c r="H441" s="209">
        <v>44.676000000000002</v>
      </c>
      <c r="I441" s="210"/>
      <c r="J441" s="211">
        <f>ROUND(I441*H441,2)</f>
        <v>0</v>
      </c>
      <c r="K441" s="207" t="s">
        <v>125</v>
      </c>
      <c r="L441" s="45"/>
      <c r="M441" s="212" t="s">
        <v>19</v>
      </c>
      <c r="N441" s="213" t="s">
        <v>40</v>
      </c>
      <c r="O441" s="85"/>
      <c r="P441" s="214">
        <f>O441*H441</f>
        <v>0</v>
      </c>
      <c r="Q441" s="214">
        <v>5.0000000000000002E-05</v>
      </c>
      <c r="R441" s="214">
        <f>Q441*H441</f>
        <v>0.0022338000000000002</v>
      </c>
      <c r="S441" s="214">
        <v>0</v>
      </c>
      <c r="T441" s="215">
        <f>S441*H441</f>
        <v>0</v>
      </c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R441" s="216" t="s">
        <v>249</v>
      </c>
      <c r="AT441" s="216" t="s">
        <v>121</v>
      </c>
      <c r="AU441" s="216" t="s">
        <v>79</v>
      </c>
      <c r="AY441" s="18" t="s">
        <v>119</v>
      </c>
      <c r="BE441" s="217">
        <f>IF(N441="základní",J441,0)</f>
        <v>0</v>
      </c>
      <c r="BF441" s="217">
        <f>IF(N441="snížená",J441,0)</f>
        <v>0</v>
      </c>
      <c r="BG441" s="217">
        <f>IF(N441="zákl. přenesená",J441,0)</f>
        <v>0</v>
      </c>
      <c r="BH441" s="217">
        <f>IF(N441="sníž. přenesená",J441,0)</f>
        <v>0</v>
      </c>
      <c r="BI441" s="217">
        <f>IF(N441="nulová",J441,0)</f>
        <v>0</v>
      </c>
      <c r="BJ441" s="18" t="s">
        <v>77</v>
      </c>
      <c r="BK441" s="217">
        <f>ROUND(I441*H441,2)</f>
        <v>0</v>
      </c>
      <c r="BL441" s="18" t="s">
        <v>249</v>
      </c>
      <c r="BM441" s="216" t="s">
        <v>647</v>
      </c>
    </row>
    <row r="442" s="2" customFormat="1">
      <c r="A442" s="39"/>
      <c r="B442" s="40"/>
      <c r="C442" s="41"/>
      <c r="D442" s="218" t="s">
        <v>128</v>
      </c>
      <c r="E442" s="41"/>
      <c r="F442" s="219" t="s">
        <v>648</v>
      </c>
      <c r="G442" s="41"/>
      <c r="H442" s="41"/>
      <c r="I442" s="220"/>
      <c r="J442" s="41"/>
      <c r="K442" s="41"/>
      <c r="L442" s="45"/>
      <c r="M442" s="221"/>
      <c r="N442" s="222"/>
      <c r="O442" s="85"/>
      <c r="P442" s="85"/>
      <c r="Q442" s="85"/>
      <c r="R442" s="85"/>
      <c r="S442" s="85"/>
      <c r="T442" s="86"/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T442" s="18" t="s">
        <v>128</v>
      </c>
      <c r="AU442" s="18" t="s">
        <v>79</v>
      </c>
    </row>
    <row r="443" s="2" customFormat="1">
      <c r="A443" s="39"/>
      <c r="B443" s="40"/>
      <c r="C443" s="41"/>
      <c r="D443" s="223" t="s">
        <v>130</v>
      </c>
      <c r="E443" s="41"/>
      <c r="F443" s="224" t="s">
        <v>649</v>
      </c>
      <c r="G443" s="41"/>
      <c r="H443" s="41"/>
      <c r="I443" s="220"/>
      <c r="J443" s="41"/>
      <c r="K443" s="41"/>
      <c r="L443" s="45"/>
      <c r="M443" s="221"/>
      <c r="N443" s="222"/>
      <c r="O443" s="85"/>
      <c r="P443" s="85"/>
      <c r="Q443" s="85"/>
      <c r="R443" s="85"/>
      <c r="S443" s="85"/>
      <c r="T443" s="86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T443" s="18" t="s">
        <v>130</v>
      </c>
      <c r="AU443" s="18" t="s">
        <v>79</v>
      </c>
    </row>
    <row r="444" s="13" customFormat="1">
      <c r="A444" s="13"/>
      <c r="B444" s="225"/>
      <c r="C444" s="226"/>
      <c r="D444" s="218" t="s">
        <v>132</v>
      </c>
      <c r="E444" s="227" t="s">
        <v>19</v>
      </c>
      <c r="F444" s="228" t="s">
        <v>650</v>
      </c>
      <c r="G444" s="226"/>
      <c r="H444" s="227" t="s">
        <v>19</v>
      </c>
      <c r="I444" s="229"/>
      <c r="J444" s="226"/>
      <c r="K444" s="226"/>
      <c r="L444" s="230"/>
      <c r="M444" s="231"/>
      <c r="N444" s="232"/>
      <c r="O444" s="232"/>
      <c r="P444" s="232"/>
      <c r="Q444" s="232"/>
      <c r="R444" s="232"/>
      <c r="S444" s="232"/>
      <c r="T444" s="23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34" t="s">
        <v>132</v>
      </c>
      <c r="AU444" s="234" t="s">
        <v>79</v>
      </c>
      <c r="AV444" s="13" t="s">
        <v>77</v>
      </c>
      <c r="AW444" s="13" t="s">
        <v>31</v>
      </c>
      <c r="AX444" s="13" t="s">
        <v>69</v>
      </c>
      <c r="AY444" s="234" t="s">
        <v>119</v>
      </c>
    </row>
    <row r="445" s="14" customFormat="1">
      <c r="A445" s="14"/>
      <c r="B445" s="235"/>
      <c r="C445" s="236"/>
      <c r="D445" s="218" t="s">
        <v>132</v>
      </c>
      <c r="E445" s="237" t="s">
        <v>19</v>
      </c>
      <c r="F445" s="238" t="s">
        <v>651</v>
      </c>
      <c r="G445" s="236"/>
      <c r="H445" s="239">
        <v>44.676000000000002</v>
      </c>
      <c r="I445" s="240"/>
      <c r="J445" s="236"/>
      <c r="K445" s="236"/>
      <c r="L445" s="241"/>
      <c r="M445" s="242"/>
      <c r="N445" s="243"/>
      <c r="O445" s="243"/>
      <c r="P445" s="243"/>
      <c r="Q445" s="243"/>
      <c r="R445" s="243"/>
      <c r="S445" s="243"/>
      <c r="T445" s="24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45" t="s">
        <v>132</v>
      </c>
      <c r="AU445" s="245" t="s">
        <v>79</v>
      </c>
      <c r="AV445" s="14" t="s">
        <v>79</v>
      </c>
      <c r="AW445" s="14" t="s">
        <v>31</v>
      </c>
      <c r="AX445" s="14" t="s">
        <v>69</v>
      </c>
      <c r="AY445" s="245" t="s">
        <v>119</v>
      </c>
    </row>
    <row r="446" s="2" customFormat="1" ht="24.15" customHeight="1">
      <c r="A446" s="39"/>
      <c r="B446" s="40"/>
      <c r="C446" s="246" t="s">
        <v>652</v>
      </c>
      <c r="D446" s="246" t="s">
        <v>296</v>
      </c>
      <c r="E446" s="247" t="s">
        <v>653</v>
      </c>
      <c r="F446" s="248" t="s">
        <v>654</v>
      </c>
      <c r="G446" s="249" t="s">
        <v>235</v>
      </c>
      <c r="H446" s="250">
        <v>0.050000000000000003</v>
      </c>
      <c r="I446" s="251"/>
      <c r="J446" s="252">
        <f>ROUND(I446*H446,2)</f>
        <v>0</v>
      </c>
      <c r="K446" s="248" t="s">
        <v>125</v>
      </c>
      <c r="L446" s="253"/>
      <c r="M446" s="254" t="s">
        <v>19</v>
      </c>
      <c r="N446" s="255" t="s">
        <v>40</v>
      </c>
      <c r="O446" s="85"/>
      <c r="P446" s="214">
        <f>O446*H446</f>
        <v>0</v>
      </c>
      <c r="Q446" s="214">
        <v>1</v>
      </c>
      <c r="R446" s="214">
        <f>Q446*H446</f>
        <v>0.050000000000000003</v>
      </c>
      <c r="S446" s="214">
        <v>0</v>
      </c>
      <c r="T446" s="215">
        <f>S446*H446</f>
        <v>0</v>
      </c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R446" s="216" t="s">
        <v>358</v>
      </c>
      <c r="AT446" s="216" t="s">
        <v>296</v>
      </c>
      <c r="AU446" s="216" t="s">
        <v>79</v>
      </c>
      <c r="AY446" s="18" t="s">
        <v>119</v>
      </c>
      <c r="BE446" s="217">
        <f>IF(N446="základní",J446,0)</f>
        <v>0</v>
      </c>
      <c r="BF446" s="217">
        <f>IF(N446="snížená",J446,0)</f>
        <v>0</v>
      </c>
      <c r="BG446" s="217">
        <f>IF(N446="zákl. přenesená",J446,0)</f>
        <v>0</v>
      </c>
      <c r="BH446" s="217">
        <f>IF(N446="sníž. přenesená",J446,0)</f>
        <v>0</v>
      </c>
      <c r="BI446" s="217">
        <f>IF(N446="nulová",J446,0)</f>
        <v>0</v>
      </c>
      <c r="BJ446" s="18" t="s">
        <v>77</v>
      </c>
      <c r="BK446" s="217">
        <f>ROUND(I446*H446,2)</f>
        <v>0</v>
      </c>
      <c r="BL446" s="18" t="s">
        <v>249</v>
      </c>
      <c r="BM446" s="216" t="s">
        <v>655</v>
      </c>
    </row>
    <row r="447" s="2" customFormat="1">
      <c r="A447" s="39"/>
      <c r="B447" s="40"/>
      <c r="C447" s="41"/>
      <c r="D447" s="218" t="s">
        <v>128</v>
      </c>
      <c r="E447" s="41"/>
      <c r="F447" s="219" t="s">
        <v>654</v>
      </c>
      <c r="G447" s="41"/>
      <c r="H447" s="41"/>
      <c r="I447" s="220"/>
      <c r="J447" s="41"/>
      <c r="K447" s="41"/>
      <c r="L447" s="45"/>
      <c r="M447" s="221"/>
      <c r="N447" s="222"/>
      <c r="O447" s="85"/>
      <c r="P447" s="85"/>
      <c r="Q447" s="85"/>
      <c r="R447" s="85"/>
      <c r="S447" s="85"/>
      <c r="T447" s="86"/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/>
      <c r="AT447" s="18" t="s">
        <v>128</v>
      </c>
      <c r="AU447" s="18" t="s">
        <v>79</v>
      </c>
    </row>
    <row r="448" s="13" customFormat="1">
      <c r="A448" s="13"/>
      <c r="B448" s="225"/>
      <c r="C448" s="226"/>
      <c r="D448" s="218" t="s">
        <v>132</v>
      </c>
      <c r="E448" s="227" t="s">
        <v>19</v>
      </c>
      <c r="F448" s="228" t="s">
        <v>650</v>
      </c>
      <c r="G448" s="226"/>
      <c r="H448" s="227" t="s">
        <v>19</v>
      </c>
      <c r="I448" s="229"/>
      <c r="J448" s="226"/>
      <c r="K448" s="226"/>
      <c r="L448" s="230"/>
      <c r="M448" s="231"/>
      <c r="N448" s="232"/>
      <c r="O448" s="232"/>
      <c r="P448" s="232"/>
      <c r="Q448" s="232"/>
      <c r="R448" s="232"/>
      <c r="S448" s="232"/>
      <c r="T448" s="23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34" t="s">
        <v>132</v>
      </c>
      <c r="AU448" s="234" t="s">
        <v>79</v>
      </c>
      <c r="AV448" s="13" t="s">
        <v>77</v>
      </c>
      <c r="AW448" s="13" t="s">
        <v>31</v>
      </c>
      <c r="AX448" s="13" t="s">
        <v>69</v>
      </c>
      <c r="AY448" s="234" t="s">
        <v>119</v>
      </c>
    </row>
    <row r="449" s="14" customFormat="1">
      <c r="A449" s="14"/>
      <c r="B449" s="235"/>
      <c r="C449" s="236"/>
      <c r="D449" s="218" t="s">
        <v>132</v>
      </c>
      <c r="E449" s="237" t="s">
        <v>19</v>
      </c>
      <c r="F449" s="238" t="s">
        <v>656</v>
      </c>
      <c r="G449" s="236"/>
      <c r="H449" s="239">
        <v>0.044999999999999998</v>
      </c>
      <c r="I449" s="240"/>
      <c r="J449" s="236"/>
      <c r="K449" s="236"/>
      <c r="L449" s="241"/>
      <c r="M449" s="242"/>
      <c r="N449" s="243"/>
      <c r="O449" s="243"/>
      <c r="P449" s="243"/>
      <c r="Q449" s="243"/>
      <c r="R449" s="243"/>
      <c r="S449" s="243"/>
      <c r="T449" s="24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T449" s="245" t="s">
        <v>132</v>
      </c>
      <c r="AU449" s="245" t="s">
        <v>79</v>
      </c>
      <c r="AV449" s="14" t="s">
        <v>79</v>
      </c>
      <c r="AW449" s="14" t="s">
        <v>31</v>
      </c>
      <c r="AX449" s="14" t="s">
        <v>69</v>
      </c>
      <c r="AY449" s="245" t="s">
        <v>119</v>
      </c>
    </row>
    <row r="450" s="14" customFormat="1">
      <c r="A450" s="14"/>
      <c r="B450" s="235"/>
      <c r="C450" s="236"/>
      <c r="D450" s="218" t="s">
        <v>132</v>
      </c>
      <c r="E450" s="236"/>
      <c r="F450" s="238" t="s">
        <v>657</v>
      </c>
      <c r="G450" s="236"/>
      <c r="H450" s="239">
        <v>0.050000000000000003</v>
      </c>
      <c r="I450" s="240"/>
      <c r="J450" s="236"/>
      <c r="K450" s="236"/>
      <c r="L450" s="241"/>
      <c r="M450" s="242"/>
      <c r="N450" s="243"/>
      <c r="O450" s="243"/>
      <c r="P450" s="243"/>
      <c r="Q450" s="243"/>
      <c r="R450" s="243"/>
      <c r="S450" s="243"/>
      <c r="T450" s="24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45" t="s">
        <v>132</v>
      </c>
      <c r="AU450" s="245" t="s">
        <v>79</v>
      </c>
      <c r="AV450" s="14" t="s">
        <v>79</v>
      </c>
      <c r="AW450" s="14" t="s">
        <v>4</v>
      </c>
      <c r="AX450" s="14" t="s">
        <v>77</v>
      </c>
      <c r="AY450" s="245" t="s">
        <v>119</v>
      </c>
    </row>
    <row r="451" s="2" customFormat="1" ht="24.15" customHeight="1">
      <c r="A451" s="39"/>
      <c r="B451" s="40"/>
      <c r="C451" s="205" t="s">
        <v>658</v>
      </c>
      <c r="D451" s="205" t="s">
        <v>121</v>
      </c>
      <c r="E451" s="206" t="s">
        <v>659</v>
      </c>
      <c r="F451" s="207" t="s">
        <v>660</v>
      </c>
      <c r="G451" s="208" t="s">
        <v>235</v>
      </c>
      <c r="H451" s="209">
        <v>0.378</v>
      </c>
      <c r="I451" s="210"/>
      <c r="J451" s="211">
        <f>ROUND(I451*H451,2)</f>
        <v>0</v>
      </c>
      <c r="K451" s="207" t="s">
        <v>125</v>
      </c>
      <c r="L451" s="45"/>
      <c r="M451" s="212" t="s">
        <v>19</v>
      </c>
      <c r="N451" s="213" t="s">
        <v>40</v>
      </c>
      <c r="O451" s="85"/>
      <c r="P451" s="214">
        <f>O451*H451</f>
        <v>0</v>
      </c>
      <c r="Q451" s="214">
        <v>0</v>
      </c>
      <c r="R451" s="214">
        <f>Q451*H451</f>
        <v>0</v>
      </c>
      <c r="S451" s="214">
        <v>0</v>
      </c>
      <c r="T451" s="215">
        <f>S451*H451</f>
        <v>0</v>
      </c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R451" s="216" t="s">
        <v>249</v>
      </c>
      <c r="AT451" s="216" t="s">
        <v>121</v>
      </c>
      <c r="AU451" s="216" t="s">
        <v>79</v>
      </c>
      <c r="AY451" s="18" t="s">
        <v>119</v>
      </c>
      <c r="BE451" s="217">
        <f>IF(N451="základní",J451,0)</f>
        <v>0</v>
      </c>
      <c r="BF451" s="217">
        <f>IF(N451="snížená",J451,0)</f>
        <v>0</v>
      </c>
      <c r="BG451" s="217">
        <f>IF(N451="zákl. přenesená",J451,0)</f>
        <v>0</v>
      </c>
      <c r="BH451" s="217">
        <f>IF(N451="sníž. přenesená",J451,0)</f>
        <v>0</v>
      </c>
      <c r="BI451" s="217">
        <f>IF(N451="nulová",J451,0)</f>
        <v>0</v>
      </c>
      <c r="BJ451" s="18" t="s">
        <v>77</v>
      </c>
      <c r="BK451" s="217">
        <f>ROUND(I451*H451,2)</f>
        <v>0</v>
      </c>
      <c r="BL451" s="18" t="s">
        <v>249</v>
      </c>
      <c r="BM451" s="216" t="s">
        <v>661</v>
      </c>
    </row>
    <row r="452" s="2" customFormat="1">
      <c r="A452" s="39"/>
      <c r="B452" s="40"/>
      <c r="C452" s="41"/>
      <c r="D452" s="218" t="s">
        <v>128</v>
      </c>
      <c r="E452" s="41"/>
      <c r="F452" s="219" t="s">
        <v>662</v>
      </c>
      <c r="G452" s="41"/>
      <c r="H452" s="41"/>
      <c r="I452" s="220"/>
      <c r="J452" s="41"/>
      <c r="K452" s="41"/>
      <c r="L452" s="45"/>
      <c r="M452" s="221"/>
      <c r="N452" s="222"/>
      <c r="O452" s="85"/>
      <c r="P452" s="85"/>
      <c r="Q452" s="85"/>
      <c r="R452" s="85"/>
      <c r="S452" s="85"/>
      <c r="T452" s="86"/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T452" s="18" t="s">
        <v>128</v>
      </c>
      <c r="AU452" s="18" t="s">
        <v>79</v>
      </c>
    </row>
    <row r="453" s="2" customFormat="1">
      <c r="A453" s="39"/>
      <c r="B453" s="40"/>
      <c r="C453" s="41"/>
      <c r="D453" s="223" t="s">
        <v>130</v>
      </c>
      <c r="E453" s="41"/>
      <c r="F453" s="224" t="s">
        <v>663</v>
      </c>
      <c r="G453" s="41"/>
      <c r="H453" s="41"/>
      <c r="I453" s="220"/>
      <c r="J453" s="41"/>
      <c r="K453" s="41"/>
      <c r="L453" s="45"/>
      <c r="M453" s="221"/>
      <c r="N453" s="222"/>
      <c r="O453" s="85"/>
      <c r="P453" s="85"/>
      <c r="Q453" s="85"/>
      <c r="R453" s="85"/>
      <c r="S453" s="85"/>
      <c r="T453" s="86"/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/>
      <c r="AT453" s="18" t="s">
        <v>130</v>
      </c>
      <c r="AU453" s="18" t="s">
        <v>79</v>
      </c>
    </row>
    <row r="454" s="12" customFormat="1" ht="22.8" customHeight="1">
      <c r="A454" s="12"/>
      <c r="B454" s="189"/>
      <c r="C454" s="190"/>
      <c r="D454" s="191" t="s">
        <v>68</v>
      </c>
      <c r="E454" s="203" t="s">
        <v>664</v>
      </c>
      <c r="F454" s="203" t="s">
        <v>665</v>
      </c>
      <c r="G454" s="190"/>
      <c r="H454" s="190"/>
      <c r="I454" s="193"/>
      <c r="J454" s="204">
        <f>BK454</f>
        <v>0</v>
      </c>
      <c r="K454" s="190"/>
      <c r="L454" s="195"/>
      <c r="M454" s="196"/>
      <c r="N454" s="197"/>
      <c r="O454" s="197"/>
      <c r="P454" s="198">
        <f>SUM(P455:P486)</f>
        <v>0</v>
      </c>
      <c r="Q454" s="197"/>
      <c r="R454" s="198">
        <f>SUM(R455:R486)</f>
        <v>0.0028900000000000002</v>
      </c>
      <c r="S454" s="197"/>
      <c r="T454" s="199">
        <f>SUM(T455:T486)</f>
        <v>0</v>
      </c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R454" s="200" t="s">
        <v>79</v>
      </c>
      <c r="AT454" s="201" t="s">
        <v>68</v>
      </c>
      <c r="AU454" s="201" t="s">
        <v>77</v>
      </c>
      <c r="AY454" s="200" t="s">
        <v>119</v>
      </c>
      <c r="BK454" s="202">
        <f>SUM(BK455:BK486)</f>
        <v>0</v>
      </c>
    </row>
    <row r="455" s="2" customFormat="1" ht="24.15" customHeight="1">
      <c r="A455" s="39"/>
      <c r="B455" s="40"/>
      <c r="C455" s="205" t="s">
        <v>666</v>
      </c>
      <c r="D455" s="205" t="s">
        <v>121</v>
      </c>
      <c r="E455" s="206" t="s">
        <v>667</v>
      </c>
      <c r="F455" s="207" t="s">
        <v>668</v>
      </c>
      <c r="G455" s="208" t="s">
        <v>669</v>
      </c>
      <c r="H455" s="209">
        <v>1</v>
      </c>
      <c r="I455" s="210"/>
      <c r="J455" s="211">
        <f>ROUND(I455*H455,2)</f>
        <v>0</v>
      </c>
      <c r="K455" s="207" t="s">
        <v>19</v>
      </c>
      <c r="L455" s="45"/>
      <c r="M455" s="212" t="s">
        <v>19</v>
      </c>
      <c r="N455" s="213" t="s">
        <v>40</v>
      </c>
      <c r="O455" s="85"/>
      <c r="P455" s="214">
        <f>O455*H455</f>
        <v>0</v>
      </c>
      <c r="Q455" s="214">
        <v>0</v>
      </c>
      <c r="R455" s="214">
        <f>Q455*H455</f>
        <v>0</v>
      </c>
      <c r="S455" s="214">
        <v>0</v>
      </c>
      <c r="T455" s="215">
        <f>S455*H455</f>
        <v>0</v>
      </c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R455" s="216" t="s">
        <v>249</v>
      </c>
      <c r="AT455" s="216" t="s">
        <v>121</v>
      </c>
      <c r="AU455" s="216" t="s">
        <v>79</v>
      </c>
      <c r="AY455" s="18" t="s">
        <v>119</v>
      </c>
      <c r="BE455" s="217">
        <f>IF(N455="základní",J455,0)</f>
        <v>0</v>
      </c>
      <c r="BF455" s="217">
        <f>IF(N455="snížená",J455,0)</f>
        <v>0</v>
      </c>
      <c r="BG455" s="217">
        <f>IF(N455="zákl. přenesená",J455,0)</f>
        <v>0</v>
      </c>
      <c r="BH455" s="217">
        <f>IF(N455="sníž. přenesená",J455,0)</f>
        <v>0</v>
      </c>
      <c r="BI455" s="217">
        <f>IF(N455="nulová",J455,0)</f>
        <v>0</v>
      </c>
      <c r="BJ455" s="18" t="s">
        <v>77</v>
      </c>
      <c r="BK455" s="217">
        <f>ROUND(I455*H455,2)</f>
        <v>0</v>
      </c>
      <c r="BL455" s="18" t="s">
        <v>249</v>
      </c>
      <c r="BM455" s="216" t="s">
        <v>670</v>
      </c>
    </row>
    <row r="456" s="2" customFormat="1">
      <c r="A456" s="39"/>
      <c r="B456" s="40"/>
      <c r="C456" s="41"/>
      <c r="D456" s="218" t="s">
        <v>128</v>
      </c>
      <c r="E456" s="41"/>
      <c r="F456" s="219" t="s">
        <v>671</v>
      </c>
      <c r="G456" s="41"/>
      <c r="H456" s="41"/>
      <c r="I456" s="220"/>
      <c r="J456" s="41"/>
      <c r="K456" s="41"/>
      <c r="L456" s="45"/>
      <c r="M456" s="221"/>
      <c r="N456" s="222"/>
      <c r="O456" s="85"/>
      <c r="P456" s="85"/>
      <c r="Q456" s="85"/>
      <c r="R456" s="85"/>
      <c r="S456" s="85"/>
      <c r="T456" s="86"/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T456" s="18" t="s">
        <v>128</v>
      </c>
      <c r="AU456" s="18" t="s">
        <v>79</v>
      </c>
    </row>
    <row r="457" s="2" customFormat="1">
      <c r="A457" s="39"/>
      <c r="B457" s="40"/>
      <c r="C457" s="41"/>
      <c r="D457" s="218" t="s">
        <v>672</v>
      </c>
      <c r="E457" s="41"/>
      <c r="F457" s="256" t="s">
        <v>673</v>
      </c>
      <c r="G457" s="41"/>
      <c r="H457" s="41"/>
      <c r="I457" s="220"/>
      <c r="J457" s="41"/>
      <c r="K457" s="41"/>
      <c r="L457" s="45"/>
      <c r="M457" s="221"/>
      <c r="N457" s="222"/>
      <c r="O457" s="85"/>
      <c r="P457" s="85"/>
      <c r="Q457" s="85"/>
      <c r="R457" s="85"/>
      <c r="S457" s="85"/>
      <c r="T457" s="86"/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/>
      <c r="AT457" s="18" t="s">
        <v>672</v>
      </c>
      <c r="AU457" s="18" t="s">
        <v>79</v>
      </c>
    </row>
    <row r="458" s="14" customFormat="1">
      <c r="A458" s="14"/>
      <c r="B458" s="235"/>
      <c r="C458" s="236"/>
      <c r="D458" s="218" t="s">
        <v>132</v>
      </c>
      <c r="E458" s="237" t="s">
        <v>19</v>
      </c>
      <c r="F458" s="238" t="s">
        <v>77</v>
      </c>
      <c r="G458" s="236"/>
      <c r="H458" s="239">
        <v>1</v>
      </c>
      <c r="I458" s="240"/>
      <c r="J458" s="236"/>
      <c r="K458" s="236"/>
      <c r="L458" s="241"/>
      <c r="M458" s="242"/>
      <c r="N458" s="243"/>
      <c r="O458" s="243"/>
      <c r="P458" s="243"/>
      <c r="Q458" s="243"/>
      <c r="R458" s="243"/>
      <c r="S458" s="243"/>
      <c r="T458" s="24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T458" s="245" t="s">
        <v>132</v>
      </c>
      <c r="AU458" s="245" t="s">
        <v>79</v>
      </c>
      <c r="AV458" s="14" t="s">
        <v>79</v>
      </c>
      <c r="AW458" s="14" t="s">
        <v>31</v>
      </c>
      <c r="AX458" s="14" t="s">
        <v>69</v>
      </c>
      <c r="AY458" s="245" t="s">
        <v>119</v>
      </c>
    </row>
    <row r="459" s="2" customFormat="1" ht="24.15" customHeight="1">
      <c r="A459" s="39"/>
      <c r="B459" s="40"/>
      <c r="C459" s="205" t="s">
        <v>674</v>
      </c>
      <c r="D459" s="205" t="s">
        <v>121</v>
      </c>
      <c r="E459" s="206" t="s">
        <v>675</v>
      </c>
      <c r="F459" s="207" t="s">
        <v>676</v>
      </c>
      <c r="G459" s="208" t="s">
        <v>669</v>
      </c>
      <c r="H459" s="209">
        <v>1</v>
      </c>
      <c r="I459" s="210"/>
      <c r="J459" s="211">
        <f>ROUND(I459*H459,2)</f>
        <v>0</v>
      </c>
      <c r="K459" s="207" t="s">
        <v>19</v>
      </c>
      <c r="L459" s="45"/>
      <c r="M459" s="212" t="s">
        <v>19</v>
      </c>
      <c r="N459" s="213" t="s">
        <v>40</v>
      </c>
      <c r="O459" s="85"/>
      <c r="P459" s="214">
        <f>O459*H459</f>
        <v>0</v>
      </c>
      <c r="Q459" s="214">
        <v>0</v>
      </c>
      <c r="R459" s="214">
        <f>Q459*H459</f>
        <v>0</v>
      </c>
      <c r="S459" s="214">
        <v>0</v>
      </c>
      <c r="T459" s="215">
        <f>S459*H459</f>
        <v>0</v>
      </c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R459" s="216" t="s">
        <v>249</v>
      </c>
      <c r="AT459" s="216" t="s">
        <v>121</v>
      </c>
      <c r="AU459" s="216" t="s">
        <v>79</v>
      </c>
      <c r="AY459" s="18" t="s">
        <v>119</v>
      </c>
      <c r="BE459" s="217">
        <f>IF(N459="základní",J459,0)</f>
        <v>0</v>
      </c>
      <c r="BF459" s="217">
        <f>IF(N459="snížená",J459,0)</f>
        <v>0</v>
      </c>
      <c r="BG459" s="217">
        <f>IF(N459="zákl. přenesená",J459,0)</f>
        <v>0</v>
      </c>
      <c r="BH459" s="217">
        <f>IF(N459="sníž. přenesená",J459,0)</f>
        <v>0</v>
      </c>
      <c r="BI459" s="217">
        <f>IF(N459="nulová",J459,0)</f>
        <v>0</v>
      </c>
      <c r="BJ459" s="18" t="s">
        <v>77</v>
      </c>
      <c r="BK459" s="217">
        <f>ROUND(I459*H459,2)</f>
        <v>0</v>
      </c>
      <c r="BL459" s="18" t="s">
        <v>249</v>
      </c>
      <c r="BM459" s="216" t="s">
        <v>677</v>
      </c>
    </row>
    <row r="460" s="2" customFormat="1">
      <c r="A460" s="39"/>
      <c r="B460" s="40"/>
      <c r="C460" s="41"/>
      <c r="D460" s="218" t="s">
        <v>128</v>
      </c>
      <c r="E460" s="41"/>
      <c r="F460" s="219" t="s">
        <v>676</v>
      </c>
      <c r="G460" s="41"/>
      <c r="H460" s="41"/>
      <c r="I460" s="220"/>
      <c r="J460" s="41"/>
      <c r="K460" s="41"/>
      <c r="L460" s="45"/>
      <c r="M460" s="221"/>
      <c r="N460" s="222"/>
      <c r="O460" s="85"/>
      <c r="P460" s="85"/>
      <c r="Q460" s="85"/>
      <c r="R460" s="85"/>
      <c r="S460" s="85"/>
      <c r="T460" s="86"/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T460" s="18" t="s">
        <v>128</v>
      </c>
      <c r="AU460" s="18" t="s">
        <v>79</v>
      </c>
    </row>
    <row r="461" s="2" customFormat="1">
      <c r="A461" s="39"/>
      <c r="B461" s="40"/>
      <c r="C461" s="41"/>
      <c r="D461" s="218" t="s">
        <v>672</v>
      </c>
      <c r="E461" s="41"/>
      <c r="F461" s="256" t="s">
        <v>673</v>
      </c>
      <c r="G461" s="41"/>
      <c r="H461" s="41"/>
      <c r="I461" s="220"/>
      <c r="J461" s="41"/>
      <c r="K461" s="41"/>
      <c r="L461" s="45"/>
      <c r="M461" s="221"/>
      <c r="N461" s="222"/>
      <c r="O461" s="85"/>
      <c r="P461" s="85"/>
      <c r="Q461" s="85"/>
      <c r="R461" s="85"/>
      <c r="S461" s="85"/>
      <c r="T461" s="86"/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T461" s="18" t="s">
        <v>672</v>
      </c>
      <c r="AU461" s="18" t="s">
        <v>79</v>
      </c>
    </row>
    <row r="462" s="14" customFormat="1">
      <c r="A462" s="14"/>
      <c r="B462" s="235"/>
      <c r="C462" s="236"/>
      <c r="D462" s="218" t="s">
        <v>132</v>
      </c>
      <c r="E462" s="237" t="s">
        <v>19</v>
      </c>
      <c r="F462" s="238" t="s">
        <v>77</v>
      </c>
      <c r="G462" s="236"/>
      <c r="H462" s="239">
        <v>1</v>
      </c>
      <c r="I462" s="240"/>
      <c r="J462" s="236"/>
      <c r="K462" s="236"/>
      <c r="L462" s="241"/>
      <c r="M462" s="242"/>
      <c r="N462" s="243"/>
      <c r="O462" s="243"/>
      <c r="P462" s="243"/>
      <c r="Q462" s="243"/>
      <c r="R462" s="243"/>
      <c r="S462" s="243"/>
      <c r="T462" s="24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45" t="s">
        <v>132</v>
      </c>
      <c r="AU462" s="245" t="s">
        <v>79</v>
      </c>
      <c r="AV462" s="14" t="s">
        <v>79</v>
      </c>
      <c r="AW462" s="14" t="s">
        <v>31</v>
      </c>
      <c r="AX462" s="14" t="s">
        <v>69</v>
      </c>
      <c r="AY462" s="245" t="s">
        <v>119</v>
      </c>
    </row>
    <row r="463" s="2" customFormat="1" ht="24.15" customHeight="1">
      <c r="A463" s="39"/>
      <c r="B463" s="40"/>
      <c r="C463" s="205" t="s">
        <v>678</v>
      </c>
      <c r="D463" s="205" t="s">
        <v>121</v>
      </c>
      <c r="E463" s="206" t="s">
        <v>679</v>
      </c>
      <c r="F463" s="207" t="s">
        <v>680</v>
      </c>
      <c r="G463" s="208" t="s">
        <v>669</v>
      </c>
      <c r="H463" s="209">
        <v>1</v>
      </c>
      <c r="I463" s="210"/>
      <c r="J463" s="211">
        <f>ROUND(I463*H463,2)</f>
        <v>0</v>
      </c>
      <c r="K463" s="207" t="s">
        <v>19</v>
      </c>
      <c r="L463" s="45"/>
      <c r="M463" s="212" t="s">
        <v>19</v>
      </c>
      <c r="N463" s="213" t="s">
        <v>40</v>
      </c>
      <c r="O463" s="85"/>
      <c r="P463" s="214">
        <f>O463*H463</f>
        <v>0</v>
      </c>
      <c r="Q463" s="214">
        <v>0</v>
      </c>
      <c r="R463" s="214">
        <f>Q463*H463</f>
        <v>0</v>
      </c>
      <c r="S463" s="214">
        <v>0</v>
      </c>
      <c r="T463" s="215">
        <f>S463*H463</f>
        <v>0</v>
      </c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/>
      <c r="AR463" s="216" t="s">
        <v>249</v>
      </c>
      <c r="AT463" s="216" t="s">
        <v>121</v>
      </c>
      <c r="AU463" s="216" t="s">
        <v>79</v>
      </c>
      <c r="AY463" s="18" t="s">
        <v>119</v>
      </c>
      <c r="BE463" s="217">
        <f>IF(N463="základní",J463,0)</f>
        <v>0</v>
      </c>
      <c r="BF463" s="217">
        <f>IF(N463="snížená",J463,0)</f>
        <v>0</v>
      </c>
      <c r="BG463" s="217">
        <f>IF(N463="zákl. přenesená",J463,0)</f>
        <v>0</v>
      </c>
      <c r="BH463" s="217">
        <f>IF(N463="sníž. přenesená",J463,0)</f>
        <v>0</v>
      </c>
      <c r="BI463" s="217">
        <f>IF(N463="nulová",J463,0)</f>
        <v>0</v>
      </c>
      <c r="BJ463" s="18" t="s">
        <v>77</v>
      </c>
      <c r="BK463" s="217">
        <f>ROUND(I463*H463,2)</f>
        <v>0</v>
      </c>
      <c r="BL463" s="18" t="s">
        <v>249</v>
      </c>
      <c r="BM463" s="216" t="s">
        <v>681</v>
      </c>
    </row>
    <row r="464" s="2" customFormat="1">
      <c r="A464" s="39"/>
      <c r="B464" s="40"/>
      <c r="C464" s="41"/>
      <c r="D464" s="218" t="s">
        <v>128</v>
      </c>
      <c r="E464" s="41"/>
      <c r="F464" s="219" t="s">
        <v>680</v>
      </c>
      <c r="G464" s="41"/>
      <c r="H464" s="41"/>
      <c r="I464" s="220"/>
      <c r="J464" s="41"/>
      <c r="K464" s="41"/>
      <c r="L464" s="45"/>
      <c r="M464" s="221"/>
      <c r="N464" s="222"/>
      <c r="O464" s="85"/>
      <c r="P464" s="85"/>
      <c r="Q464" s="85"/>
      <c r="R464" s="85"/>
      <c r="S464" s="85"/>
      <c r="T464" s="86"/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/>
      <c r="AT464" s="18" t="s">
        <v>128</v>
      </c>
      <c r="AU464" s="18" t="s">
        <v>79</v>
      </c>
    </row>
    <row r="465" s="2" customFormat="1">
      <c r="A465" s="39"/>
      <c r="B465" s="40"/>
      <c r="C465" s="41"/>
      <c r="D465" s="218" t="s">
        <v>672</v>
      </c>
      <c r="E465" s="41"/>
      <c r="F465" s="256" t="s">
        <v>673</v>
      </c>
      <c r="G465" s="41"/>
      <c r="H465" s="41"/>
      <c r="I465" s="220"/>
      <c r="J465" s="41"/>
      <c r="K465" s="41"/>
      <c r="L465" s="45"/>
      <c r="M465" s="221"/>
      <c r="N465" s="222"/>
      <c r="O465" s="85"/>
      <c r="P465" s="85"/>
      <c r="Q465" s="85"/>
      <c r="R465" s="85"/>
      <c r="S465" s="85"/>
      <c r="T465" s="86"/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T465" s="18" t="s">
        <v>672</v>
      </c>
      <c r="AU465" s="18" t="s">
        <v>79</v>
      </c>
    </row>
    <row r="466" s="14" customFormat="1">
      <c r="A466" s="14"/>
      <c r="B466" s="235"/>
      <c r="C466" s="236"/>
      <c r="D466" s="218" t="s">
        <v>132</v>
      </c>
      <c r="E466" s="237" t="s">
        <v>19</v>
      </c>
      <c r="F466" s="238" t="s">
        <v>77</v>
      </c>
      <c r="G466" s="236"/>
      <c r="H466" s="239">
        <v>1</v>
      </c>
      <c r="I466" s="240"/>
      <c r="J466" s="236"/>
      <c r="K466" s="236"/>
      <c r="L466" s="241"/>
      <c r="M466" s="242"/>
      <c r="N466" s="243"/>
      <c r="O466" s="243"/>
      <c r="P466" s="243"/>
      <c r="Q466" s="243"/>
      <c r="R466" s="243"/>
      <c r="S466" s="243"/>
      <c r="T466" s="24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T466" s="245" t="s">
        <v>132</v>
      </c>
      <c r="AU466" s="245" t="s">
        <v>79</v>
      </c>
      <c r="AV466" s="14" t="s">
        <v>79</v>
      </c>
      <c r="AW466" s="14" t="s">
        <v>31</v>
      </c>
      <c r="AX466" s="14" t="s">
        <v>69</v>
      </c>
      <c r="AY466" s="245" t="s">
        <v>119</v>
      </c>
    </row>
    <row r="467" s="2" customFormat="1" ht="24.15" customHeight="1">
      <c r="A467" s="39"/>
      <c r="B467" s="40"/>
      <c r="C467" s="205" t="s">
        <v>682</v>
      </c>
      <c r="D467" s="205" t="s">
        <v>121</v>
      </c>
      <c r="E467" s="206" t="s">
        <v>683</v>
      </c>
      <c r="F467" s="207" t="s">
        <v>684</v>
      </c>
      <c r="G467" s="208" t="s">
        <v>669</v>
      </c>
      <c r="H467" s="209">
        <v>1</v>
      </c>
      <c r="I467" s="210"/>
      <c r="J467" s="211">
        <f>ROUND(I467*H467,2)</f>
        <v>0</v>
      </c>
      <c r="K467" s="207" t="s">
        <v>19</v>
      </c>
      <c r="L467" s="45"/>
      <c r="M467" s="212" t="s">
        <v>19</v>
      </c>
      <c r="N467" s="213" t="s">
        <v>40</v>
      </c>
      <c r="O467" s="85"/>
      <c r="P467" s="214">
        <f>O467*H467</f>
        <v>0</v>
      </c>
      <c r="Q467" s="214">
        <v>0</v>
      </c>
      <c r="R467" s="214">
        <f>Q467*H467</f>
        <v>0</v>
      </c>
      <c r="S467" s="214">
        <v>0</v>
      </c>
      <c r="T467" s="215">
        <f>S467*H467</f>
        <v>0</v>
      </c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R467" s="216" t="s">
        <v>249</v>
      </c>
      <c r="AT467" s="216" t="s">
        <v>121</v>
      </c>
      <c r="AU467" s="216" t="s">
        <v>79</v>
      </c>
      <c r="AY467" s="18" t="s">
        <v>119</v>
      </c>
      <c r="BE467" s="217">
        <f>IF(N467="základní",J467,0)</f>
        <v>0</v>
      </c>
      <c r="BF467" s="217">
        <f>IF(N467="snížená",J467,0)</f>
        <v>0</v>
      </c>
      <c r="BG467" s="217">
        <f>IF(N467="zákl. přenesená",J467,0)</f>
        <v>0</v>
      </c>
      <c r="BH467" s="217">
        <f>IF(N467="sníž. přenesená",J467,0)</f>
        <v>0</v>
      </c>
      <c r="BI467" s="217">
        <f>IF(N467="nulová",J467,0)</f>
        <v>0</v>
      </c>
      <c r="BJ467" s="18" t="s">
        <v>77</v>
      </c>
      <c r="BK467" s="217">
        <f>ROUND(I467*H467,2)</f>
        <v>0</v>
      </c>
      <c r="BL467" s="18" t="s">
        <v>249</v>
      </c>
      <c r="BM467" s="216" t="s">
        <v>685</v>
      </c>
    </row>
    <row r="468" s="2" customFormat="1">
      <c r="A468" s="39"/>
      <c r="B468" s="40"/>
      <c r="C468" s="41"/>
      <c r="D468" s="218" t="s">
        <v>128</v>
      </c>
      <c r="E468" s="41"/>
      <c r="F468" s="219" t="s">
        <v>684</v>
      </c>
      <c r="G468" s="41"/>
      <c r="H468" s="41"/>
      <c r="I468" s="220"/>
      <c r="J468" s="41"/>
      <c r="K468" s="41"/>
      <c r="L468" s="45"/>
      <c r="M468" s="221"/>
      <c r="N468" s="222"/>
      <c r="O468" s="85"/>
      <c r="P468" s="85"/>
      <c r="Q468" s="85"/>
      <c r="R468" s="85"/>
      <c r="S468" s="85"/>
      <c r="T468" s="86"/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T468" s="18" t="s">
        <v>128</v>
      </c>
      <c r="AU468" s="18" t="s">
        <v>79</v>
      </c>
    </row>
    <row r="469" s="2" customFormat="1">
      <c r="A469" s="39"/>
      <c r="B469" s="40"/>
      <c r="C469" s="41"/>
      <c r="D469" s="218" t="s">
        <v>672</v>
      </c>
      <c r="E469" s="41"/>
      <c r="F469" s="256" t="s">
        <v>673</v>
      </c>
      <c r="G469" s="41"/>
      <c r="H469" s="41"/>
      <c r="I469" s="220"/>
      <c r="J469" s="41"/>
      <c r="K469" s="41"/>
      <c r="L469" s="45"/>
      <c r="M469" s="221"/>
      <c r="N469" s="222"/>
      <c r="O469" s="85"/>
      <c r="P469" s="85"/>
      <c r="Q469" s="85"/>
      <c r="R469" s="85"/>
      <c r="S469" s="85"/>
      <c r="T469" s="86"/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T469" s="18" t="s">
        <v>672</v>
      </c>
      <c r="AU469" s="18" t="s">
        <v>79</v>
      </c>
    </row>
    <row r="470" s="14" customFormat="1">
      <c r="A470" s="14"/>
      <c r="B470" s="235"/>
      <c r="C470" s="236"/>
      <c r="D470" s="218" t="s">
        <v>132</v>
      </c>
      <c r="E470" s="237" t="s">
        <v>19</v>
      </c>
      <c r="F470" s="238" t="s">
        <v>77</v>
      </c>
      <c r="G470" s="236"/>
      <c r="H470" s="239">
        <v>1</v>
      </c>
      <c r="I470" s="240"/>
      <c r="J470" s="236"/>
      <c r="K470" s="236"/>
      <c r="L470" s="241"/>
      <c r="M470" s="242"/>
      <c r="N470" s="243"/>
      <c r="O470" s="243"/>
      <c r="P470" s="243"/>
      <c r="Q470" s="243"/>
      <c r="R470" s="243"/>
      <c r="S470" s="243"/>
      <c r="T470" s="24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T470" s="245" t="s">
        <v>132</v>
      </c>
      <c r="AU470" s="245" t="s">
        <v>79</v>
      </c>
      <c r="AV470" s="14" t="s">
        <v>79</v>
      </c>
      <c r="AW470" s="14" t="s">
        <v>31</v>
      </c>
      <c r="AX470" s="14" t="s">
        <v>69</v>
      </c>
      <c r="AY470" s="245" t="s">
        <v>119</v>
      </c>
    </row>
    <row r="471" s="2" customFormat="1" ht="24.15" customHeight="1">
      <c r="A471" s="39"/>
      <c r="B471" s="40"/>
      <c r="C471" s="205" t="s">
        <v>686</v>
      </c>
      <c r="D471" s="205" t="s">
        <v>121</v>
      </c>
      <c r="E471" s="206" t="s">
        <v>687</v>
      </c>
      <c r="F471" s="207" t="s">
        <v>688</v>
      </c>
      <c r="G471" s="208" t="s">
        <v>669</v>
      </c>
      <c r="H471" s="209">
        <v>1</v>
      </c>
      <c r="I471" s="210"/>
      <c r="J471" s="211">
        <f>ROUND(I471*H471,2)</f>
        <v>0</v>
      </c>
      <c r="K471" s="207" t="s">
        <v>19</v>
      </c>
      <c r="L471" s="45"/>
      <c r="M471" s="212" t="s">
        <v>19</v>
      </c>
      <c r="N471" s="213" t="s">
        <v>40</v>
      </c>
      <c r="O471" s="85"/>
      <c r="P471" s="214">
        <f>O471*H471</f>
        <v>0</v>
      </c>
      <c r="Q471" s="214">
        <v>0.00011</v>
      </c>
      <c r="R471" s="214">
        <f>Q471*H471</f>
        <v>0.00011</v>
      </c>
      <c r="S471" s="214">
        <v>0</v>
      </c>
      <c r="T471" s="215">
        <f>S471*H471</f>
        <v>0</v>
      </c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  <c r="AR471" s="216" t="s">
        <v>249</v>
      </c>
      <c r="AT471" s="216" t="s">
        <v>121</v>
      </c>
      <c r="AU471" s="216" t="s">
        <v>79</v>
      </c>
      <c r="AY471" s="18" t="s">
        <v>119</v>
      </c>
      <c r="BE471" s="217">
        <f>IF(N471="základní",J471,0)</f>
        <v>0</v>
      </c>
      <c r="BF471" s="217">
        <f>IF(N471="snížená",J471,0)</f>
        <v>0</v>
      </c>
      <c r="BG471" s="217">
        <f>IF(N471="zákl. přenesená",J471,0)</f>
        <v>0</v>
      </c>
      <c r="BH471" s="217">
        <f>IF(N471="sníž. přenesená",J471,0)</f>
        <v>0</v>
      </c>
      <c r="BI471" s="217">
        <f>IF(N471="nulová",J471,0)</f>
        <v>0</v>
      </c>
      <c r="BJ471" s="18" t="s">
        <v>77</v>
      </c>
      <c r="BK471" s="217">
        <f>ROUND(I471*H471,2)</f>
        <v>0</v>
      </c>
      <c r="BL471" s="18" t="s">
        <v>249</v>
      </c>
      <c r="BM471" s="216" t="s">
        <v>689</v>
      </c>
    </row>
    <row r="472" s="2" customFormat="1">
      <c r="A472" s="39"/>
      <c r="B472" s="40"/>
      <c r="C472" s="41"/>
      <c r="D472" s="218" t="s">
        <v>128</v>
      </c>
      <c r="E472" s="41"/>
      <c r="F472" s="219" t="s">
        <v>688</v>
      </c>
      <c r="G472" s="41"/>
      <c r="H472" s="41"/>
      <c r="I472" s="220"/>
      <c r="J472" s="41"/>
      <c r="K472" s="41"/>
      <c r="L472" s="45"/>
      <c r="M472" s="221"/>
      <c r="N472" s="222"/>
      <c r="O472" s="85"/>
      <c r="P472" s="85"/>
      <c r="Q472" s="85"/>
      <c r="R472" s="85"/>
      <c r="S472" s="85"/>
      <c r="T472" s="86"/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T472" s="18" t="s">
        <v>128</v>
      </c>
      <c r="AU472" s="18" t="s">
        <v>79</v>
      </c>
    </row>
    <row r="473" s="2" customFormat="1">
      <c r="A473" s="39"/>
      <c r="B473" s="40"/>
      <c r="C473" s="41"/>
      <c r="D473" s="218" t="s">
        <v>672</v>
      </c>
      <c r="E473" s="41"/>
      <c r="F473" s="256" t="s">
        <v>673</v>
      </c>
      <c r="G473" s="41"/>
      <c r="H473" s="41"/>
      <c r="I473" s="220"/>
      <c r="J473" s="41"/>
      <c r="K473" s="41"/>
      <c r="L473" s="45"/>
      <c r="M473" s="221"/>
      <c r="N473" s="222"/>
      <c r="O473" s="85"/>
      <c r="P473" s="85"/>
      <c r="Q473" s="85"/>
      <c r="R473" s="85"/>
      <c r="S473" s="85"/>
      <c r="T473" s="86"/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T473" s="18" t="s">
        <v>672</v>
      </c>
      <c r="AU473" s="18" t="s">
        <v>79</v>
      </c>
    </row>
    <row r="474" s="14" customFormat="1">
      <c r="A474" s="14"/>
      <c r="B474" s="235"/>
      <c r="C474" s="236"/>
      <c r="D474" s="218" t="s">
        <v>132</v>
      </c>
      <c r="E474" s="237" t="s">
        <v>19</v>
      </c>
      <c r="F474" s="238" t="s">
        <v>77</v>
      </c>
      <c r="G474" s="236"/>
      <c r="H474" s="239">
        <v>1</v>
      </c>
      <c r="I474" s="240"/>
      <c r="J474" s="236"/>
      <c r="K474" s="236"/>
      <c r="L474" s="241"/>
      <c r="M474" s="242"/>
      <c r="N474" s="243"/>
      <c r="O474" s="243"/>
      <c r="P474" s="243"/>
      <c r="Q474" s="243"/>
      <c r="R474" s="243"/>
      <c r="S474" s="243"/>
      <c r="T474" s="24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T474" s="245" t="s">
        <v>132</v>
      </c>
      <c r="AU474" s="245" t="s">
        <v>79</v>
      </c>
      <c r="AV474" s="14" t="s">
        <v>79</v>
      </c>
      <c r="AW474" s="14" t="s">
        <v>31</v>
      </c>
      <c r="AX474" s="14" t="s">
        <v>69</v>
      </c>
      <c r="AY474" s="245" t="s">
        <v>119</v>
      </c>
    </row>
    <row r="475" s="2" customFormat="1" ht="24.15" customHeight="1">
      <c r="A475" s="39"/>
      <c r="B475" s="40"/>
      <c r="C475" s="205" t="s">
        <v>690</v>
      </c>
      <c r="D475" s="205" t="s">
        <v>121</v>
      </c>
      <c r="E475" s="206" t="s">
        <v>691</v>
      </c>
      <c r="F475" s="207" t="s">
        <v>692</v>
      </c>
      <c r="G475" s="208" t="s">
        <v>669</v>
      </c>
      <c r="H475" s="209">
        <v>1</v>
      </c>
      <c r="I475" s="210"/>
      <c r="J475" s="211">
        <f>ROUND(I475*H475,2)</f>
        <v>0</v>
      </c>
      <c r="K475" s="207" t="s">
        <v>19</v>
      </c>
      <c r="L475" s="45"/>
      <c r="M475" s="212" t="s">
        <v>19</v>
      </c>
      <c r="N475" s="213" t="s">
        <v>40</v>
      </c>
      <c r="O475" s="85"/>
      <c r="P475" s="214">
        <f>O475*H475</f>
        <v>0</v>
      </c>
      <c r="Q475" s="214">
        <v>0.00050000000000000001</v>
      </c>
      <c r="R475" s="214">
        <f>Q475*H475</f>
        <v>0.00050000000000000001</v>
      </c>
      <c r="S475" s="214">
        <v>0</v>
      </c>
      <c r="T475" s="215">
        <f>S475*H475</f>
        <v>0</v>
      </c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/>
      <c r="AR475" s="216" t="s">
        <v>249</v>
      </c>
      <c r="AT475" s="216" t="s">
        <v>121</v>
      </c>
      <c r="AU475" s="216" t="s">
        <v>79</v>
      </c>
      <c r="AY475" s="18" t="s">
        <v>119</v>
      </c>
      <c r="BE475" s="217">
        <f>IF(N475="základní",J475,0)</f>
        <v>0</v>
      </c>
      <c r="BF475" s="217">
        <f>IF(N475="snížená",J475,0)</f>
        <v>0</v>
      </c>
      <c r="BG475" s="217">
        <f>IF(N475="zákl. přenesená",J475,0)</f>
        <v>0</v>
      </c>
      <c r="BH475" s="217">
        <f>IF(N475="sníž. přenesená",J475,0)</f>
        <v>0</v>
      </c>
      <c r="BI475" s="217">
        <f>IF(N475="nulová",J475,0)</f>
        <v>0</v>
      </c>
      <c r="BJ475" s="18" t="s">
        <v>77</v>
      </c>
      <c r="BK475" s="217">
        <f>ROUND(I475*H475,2)</f>
        <v>0</v>
      </c>
      <c r="BL475" s="18" t="s">
        <v>249</v>
      </c>
      <c r="BM475" s="216" t="s">
        <v>693</v>
      </c>
    </row>
    <row r="476" s="2" customFormat="1">
      <c r="A476" s="39"/>
      <c r="B476" s="40"/>
      <c r="C476" s="41"/>
      <c r="D476" s="218" t="s">
        <v>128</v>
      </c>
      <c r="E476" s="41"/>
      <c r="F476" s="219" t="s">
        <v>692</v>
      </c>
      <c r="G476" s="41"/>
      <c r="H476" s="41"/>
      <c r="I476" s="220"/>
      <c r="J476" s="41"/>
      <c r="K476" s="41"/>
      <c r="L476" s="45"/>
      <c r="M476" s="221"/>
      <c r="N476" s="222"/>
      <c r="O476" s="85"/>
      <c r="P476" s="85"/>
      <c r="Q476" s="85"/>
      <c r="R476" s="85"/>
      <c r="S476" s="85"/>
      <c r="T476" s="86"/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/>
      <c r="AT476" s="18" t="s">
        <v>128</v>
      </c>
      <c r="AU476" s="18" t="s">
        <v>79</v>
      </c>
    </row>
    <row r="477" s="2" customFormat="1">
      <c r="A477" s="39"/>
      <c r="B477" s="40"/>
      <c r="C477" s="41"/>
      <c r="D477" s="218" t="s">
        <v>672</v>
      </c>
      <c r="E477" s="41"/>
      <c r="F477" s="256" t="s">
        <v>673</v>
      </c>
      <c r="G477" s="41"/>
      <c r="H477" s="41"/>
      <c r="I477" s="220"/>
      <c r="J477" s="41"/>
      <c r="K477" s="41"/>
      <c r="L477" s="45"/>
      <c r="M477" s="221"/>
      <c r="N477" s="222"/>
      <c r="O477" s="85"/>
      <c r="P477" s="85"/>
      <c r="Q477" s="85"/>
      <c r="R477" s="85"/>
      <c r="S477" s="85"/>
      <c r="T477" s="86"/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/>
      <c r="AT477" s="18" t="s">
        <v>672</v>
      </c>
      <c r="AU477" s="18" t="s">
        <v>79</v>
      </c>
    </row>
    <row r="478" s="14" customFormat="1">
      <c r="A478" s="14"/>
      <c r="B478" s="235"/>
      <c r="C478" s="236"/>
      <c r="D478" s="218" t="s">
        <v>132</v>
      </c>
      <c r="E478" s="237" t="s">
        <v>19</v>
      </c>
      <c r="F478" s="238" t="s">
        <v>77</v>
      </c>
      <c r="G478" s="236"/>
      <c r="H478" s="239">
        <v>1</v>
      </c>
      <c r="I478" s="240"/>
      <c r="J478" s="236"/>
      <c r="K478" s="236"/>
      <c r="L478" s="241"/>
      <c r="M478" s="242"/>
      <c r="N478" s="243"/>
      <c r="O478" s="243"/>
      <c r="P478" s="243"/>
      <c r="Q478" s="243"/>
      <c r="R478" s="243"/>
      <c r="S478" s="243"/>
      <c r="T478" s="24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245" t="s">
        <v>132</v>
      </c>
      <c r="AU478" s="245" t="s">
        <v>79</v>
      </c>
      <c r="AV478" s="14" t="s">
        <v>79</v>
      </c>
      <c r="AW478" s="14" t="s">
        <v>31</v>
      </c>
      <c r="AX478" s="14" t="s">
        <v>69</v>
      </c>
      <c r="AY478" s="245" t="s">
        <v>119</v>
      </c>
    </row>
    <row r="479" s="2" customFormat="1" ht="24.15" customHeight="1">
      <c r="A479" s="39"/>
      <c r="B479" s="40"/>
      <c r="C479" s="205" t="s">
        <v>694</v>
      </c>
      <c r="D479" s="205" t="s">
        <v>121</v>
      </c>
      <c r="E479" s="206" t="s">
        <v>695</v>
      </c>
      <c r="F479" s="207" t="s">
        <v>696</v>
      </c>
      <c r="G479" s="208" t="s">
        <v>669</v>
      </c>
      <c r="H479" s="209">
        <v>1</v>
      </c>
      <c r="I479" s="210"/>
      <c r="J479" s="211">
        <f>ROUND(I479*H479,2)</f>
        <v>0</v>
      </c>
      <c r="K479" s="207" t="s">
        <v>19</v>
      </c>
      <c r="L479" s="45"/>
      <c r="M479" s="212" t="s">
        <v>19</v>
      </c>
      <c r="N479" s="213" t="s">
        <v>40</v>
      </c>
      <c r="O479" s="85"/>
      <c r="P479" s="214">
        <f>O479*H479</f>
        <v>0</v>
      </c>
      <c r="Q479" s="214">
        <v>0.00035</v>
      </c>
      <c r="R479" s="214">
        <f>Q479*H479</f>
        <v>0.00035</v>
      </c>
      <c r="S479" s="214">
        <v>0</v>
      </c>
      <c r="T479" s="215">
        <f>S479*H479</f>
        <v>0</v>
      </c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R479" s="216" t="s">
        <v>249</v>
      </c>
      <c r="AT479" s="216" t="s">
        <v>121</v>
      </c>
      <c r="AU479" s="216" t="s">
        <v>79</v>
      </c>
      <c r="AY479" s="18" t="s">
        <v>119</v>
      </c>
      <c r="BE479" s="217">
        <f>IF(N479="základní",J479,0)</f>
        <v>0</v>
      </c>
      <c r="BF479" s="217">
        <f>IF(N479="snížená",J479,0)</f>
        <v>0</v>
      </c>
      <c r="BG479" s="217">
        <f>IF(N479="zákl. přenesená",J479,0)</f>
        <v>0</v>
      </c>
      <c r="BH479" s="217">
        <f>IF(N479="sníž. přenesená",J479,0)</f>
        <v>0</v>
      </c>
      <c r="BI479" s="217">
        <f>IF(N479="nulová",J479,0)</f>
        <v>0</v>
      </c>
      <c r="BJ479" s="18" t="s">
        <v>77</v>
      </c>
      <c r="BK479" s="217">
        <f>ROUND(I479*H479,2)</f>
        <v>0</v>
      </c>
      <c r="BL479" s="18" t="s">
        <v>249</v>
      </c>
      <c r="BM479" s="216" t="s">
        <v>697</v>
      </c>
    </row>
    <row r="480" s="2" customFormat="1">
      <c r="A480" s="39"/>
      <c r="B480" s="40"/>
      <c r="C480" s="41"/>
      <c r="D480" s="218" t="s">
        <v>128</v>
      </c>
      <c r="E480" s="41"/>
      <c r="F480" s="219" t="s">
        <v>696</v>
      </c>
      <c r="G480" s="41"/>
      <c r="H480" s="41"/>
      <c r="I480" s="220"/>
      <c r="J480" s="41"/>
      <c r="K480" s="41"/>
      <c r="L480" s="45"/>
      <c r="M480" s="221"/>
      <c r="N480" s="222"/>
      <c r="O480" s="85"/>
      <c r="P480" s="85"/>
      <c r="Q480" s="85"/>
      <c r="R480" s="85"/>
      <c r="S480" s="85"/>
      <c r="T480" s="86"/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  <c r="AT480" s="18" t="s">
        <v>128</v>
      </c>
      <c r="AU480" s="18" t="s">
        <v>79</v>
      </c>
    </row>
    <row r="481" s="2" customFormat="1">
      <c r="A481" s="39"/>
      <c r="B481" s="40"/>
      <c r="C481" s="41"/>
      <c r="D481" s="218" t="s">
        <v>672</v>
      </c>
      <c r="E481" s="41"/>
      <c r="F481" s="256" t="s">
        <v>673</v>
      </c>
      <c r="G481" s="41"/>
      <c r="H481" s="41"/>
      <c r="I481" s="220"/>
      <c r="J481" s="41"/>
      <c r="K481" s="41"/>
      <c r="L481" s="45"/>
      <c r="M481" s="221"/>
      <c r="N481" s="222"/>
      <c r="O481" s="85"/>
      <c r="P481" s="85"/>
      <c r="Q481" s="85"/>
      <c r="R481" s="85"/>
      <c r="S481" s="85"/>
      <c r="T481" s="86"/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/>
      <c r="AT481" s="18" t="s">
        <v>672</v>
      </c>
      <c r="AU481" s="18" t="s">
        <v>79</v>
      </c>
    </row>
    <row r="482" s="14" customFormat="1">
      <c r="A482" s="14"/>
      <c r="B482" s="235"/>
      <c r="C482" s="236"/>
      <c r="D482" s="218" t="s">
        <v>132</v>
      </c>
      <c r="E482" s="237" t="s">
        <v>19</v>
      </c>
      <c r="F482" s="238" t="s">
        <v>77</v>
      </c>
      <c r="G482" s="236"/>
      <c r="H482" s="239">
        <v>1</v>
      </c>
      <c r="I482" s="240"/>
      <c r="J482" s="236"/>
      <c r="K482" s="236"/>
      <c r="L482" s="241"/>
      <c r="M482" s="242"/>
      <c r="N482" s="243"/>
      <c r="O482" s="243"/>
      <c r="P482" s="243"/>
      <c r="Q482" s="243"/>
      <c r="R482" s="243"/>
      <c r="S482" s="243"/>
      <c r="T482" s="24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T482" s="245" t="s">
        <v>132</v>
      </c>
      <c r="AU482" s="245" t="s">
        <v>79</v>
      </c>
      <c r="AV482" s="14" t="s">
        <v>79</v>
      </c>
      <c r="AW482" s="14" t="s">
        <v>31</v>
      </c>
      <c r="AX482" s="14" t="s">
        <v>69</v>
      </c>
      <c r="AY482" s="245" t="s">
        <v>119</v>
      </c>
    </row>
    <row r="483" s="2" customFormat="1">
      <c r="A483" s="39"/>
      <c r="B483" s="40"/>
      <c r="C483" s="205" t="s">
        <v>698</v>
      </c>
      <c r="D483" s="205" t="s">
        <v>121</v>
      </c>
      <c r="E483" s="206" t="s">
        <v>699</v>
      </c>
      <c r="F483" s="207" t="s">
        <v>700</v>
      </c>
      <c r="G483" s="208" t="s">
        <v>669</v>
      </c>
      <c r="H483" s="209">
        <v>1</v>
      </c>
      <c r="I483" s="210"/>
      <c r="J483" s="211">
        <f>ROUND(I483*H483,2)</f>
        <v>0</v>
      </c>
      <c r="K483" s="207" t="s">
        <v>19</v>
      </c>
      <c r="L483" s="45"/>
      <c r="M483" s="212" t="s">
        <v>19</v>
      </c>
      <c r="N483" s="213" t="s">
        <v>40</v>
      </c>
      <c r="O483" s="85"/>
      <c r="P483" s="214">
        <f>O483*H483</f>
        <v>0</v>
      </c>
      <c r="Q483" s="214">
        <v>0.0019300000000000001</v>
      </c>
      <c r="R483" s="214">
        <f>Q483*H483</f>
        <v>0.0019300000000000001</v>
      </c>
      <c r="S483" s="214">
        <v>0</v>
      </c>
      <c r="T483" s="215">
        <f>S483*H483</f>
        <v>0</v>
      </c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R483" s="216" t="s">
        <v>249</v>
      </c>
      <c r="AT483" s="216" t="s">
        <v>121</v>
      </c>
      <c r="AU483" s="216" t="s">
        <v>79</v>
      </c>
      <c r="AY483" s="18" t="s">
        <v>119</v>
      </c>
      <c r="BE483" s="217">
        <f>IF(N483="základní",J483,0)</f>
        <v>0</v>
      </c>
      <c r="BF483" s="217">
        <f>IF(N483="snížená",J483,0)</f>
        <v>0</v>
      </c>
      <c r="BG483" s="217">
        <f>IF(N483="zákl. přenesená",J483,0)</f>
        <v>0</v>
      </c>
      <c r="BH483" s="217">
        <f>IF(N483="sníž. přenesená",J483,0)</f>
        <v>0</v>
      </c>
      <c r="BI483" s="217">
        <f>IF(N483="nulová",J483,0)</f>
        <v>0</v>
      </c>
      <c r="BJ483" s="18" t="s">
        <v>77</v>
      </c>
      <c r="BK483" s="217">
        <f>ROUND(I483*H483,2)</f>
        <v>0</v>
      </c>
      <c r="BL483" s="18" t="s">
        <v>249</v>
      </c>
      <c r="BM483" s="216" t="s">
        <v>701</v>
      </c>
    </row>
    <row r="484" s="2" customFormat="1">
      <c r="A484" s="39"/>
      <c r="B484" s="40"/>
      <c r="C484" s="41"/>
      <c r="D484" s="218" t="s">
        <v>128</v>
      </c>
      <c r="E484" s="41"/>
      <c r="F484" s="219" t="s">
        <v>700</v>
      </c>
      <c r="G484" s="41"/>
      <c r="H484" s="41"/>
      <c r="I484" s="220"/>
      <c r="J484" s="41"/>
      <c r="K484" s="41"/>
      <c r="L484" s="45"/>
      <c r="M484" s="221"/>
      <c r="N484" s="222"/>
      <c r="O484" s="85"/>
      <c r="P484" s="85"/>
      <c r="Q484" s="85"/>
      <c r="R484" s="85"/>
      <c r="S484" s="85"/>
      <c r="T484" s="86"/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/>
      <c r="AT484" s="18" t="s">
        <v>128</v>
      </c>
      <c r="AU484" s="18" t="s">
        <v>79</v>
      </c>
    </row>
    <row r="485" s="2" customFormat="1">
      <c r="A485" s="39"/>
      <c r="B485" s="40"/>
      <c r="C485" s="41"/>
      <c r="D485" s="218" t="s">
        <v>672</v>
      </c>
      <c r="E485" s="41"/>
      <c r="F485" s="256" t="s">
        <v>673</v>
      </c>
      <c r="G485" s="41"/>
      <c r="H485" s="41"/>
      <c r="I485" s="220"/>
      <c r="J485" s="41"/>
      <c r="K485" s="41"/>
      <c r="L485" s="45"/>
      <c r="M485" s="221"/>
      <c r="N485" s="222"/>
      <c r="O485" s="85"/>
      <c r="P485" s="85"/>
      <c r="Q485" s="85"/>
      <c r="R485" s="85"/>
      <c r="S485" s="85"/>
      <c r="T485" s="86"/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T485" s="18" t="s">
        <v>672</v>
      </c>
      <c r="AU485" s="18" t="s">
        <v>79</v>
      </c>
    </row>
    <row r="486" s="14" customFormat="1">
      <c r="A486" s="14"/>
      <c r="B486" s="235"/>
      <c r="C486" s="236"/>
      <c r="D486" s="218" t="s">
        <v>132</v>
      </c>
      <c r="E486" s="237" t="s">
        <v>19</v>
      </c>
      <c r="F486" s="238" t="s">
        <v>77</v>
      </c>
      <c r="G486" s="236"/>
      <c r="H486" s="239">
        <v>1</v>
      </c>
      <c r="I486" s="240"/>
      <c r="J486" s="236"/>
      <c r="K486" s="236"/>
      <c r="L486" s="241"/>
      <c r="M486" s="257"/>
      <c r="N486" s="258"/>
      <c r="O486" s="258"/>
      <c r="P486" s="258"/>
      <c r="Q486" s="258"/>
      <c r="R486" s="258"/>
      <c r="S486" s="258"/>
      <c r="T486" s="259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T486" s="245" t="s">
        <v>132</v>
      </c>
      <c r="AU486" s="245" t="s">
        <v>79</v>
      </c>
      <c r="AV486" s="14" t="s">
        <v>79</v>
      </c>
      <c r="AW486" s="14" t="s">
        <v>31</v>
      </c>
      <c r="AX486" s="14" t="s">
        <v>69</v>
      </c>
      <c r="AY486" s="245" t="s">
        <v>119</v>
      </c>
    </row>
    <row r="487" s="2" customFormat="1" ht="6.96" customHeight="1">
      <c r="A487" s="39"/>
      <c r="B487" s="60"/>
      <c r="C487" s="61"/>
      <c r="D487" s="61"/>
      <c r="E487" s="61"/>
      <c r="F487" s="61"/>
      <c r="G487" s="61"/>
      <c r="H487" s="61"/>
      <c r="I487" s="61"/>
      <c r="J487" s="61"/>
      <c r="K487" s="61"/>
      <c r="L487" s="45"/>
      <c r="M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</row>
  </sheetData>
  <sheetProtection sheet="1" autoFilter="0" formatColumns="0" formatRows="0" objects="1" scenarios="1" spinCount="100000" saltValue="PsovImtpYCng74TbK+gTQ6mbXp0v6aA3M+p7yH4X3ipizq86ok+qaSD9rIZ937Pn8UwZzumW+ShYzRorEpIb2g==" hashValue="mTOVQ8Gp5ZtFQjNAMT28+DQ83y+vlbQhz/NfNsTBaKzDbBR9TWwh9K3GqqZFeVbMRKleMJvWkty2kq9k0YwAbQ==" algorithmName="SHA-512" password="D152"/>
  <autoFilter ref="C92:K486"/>
  <mergeCells count="9">
    <mergeCell ref="E7:H7"/>
    <mergeCell ref="E9:H9"/>
    <mergeCell ref="E18:H18"/>
    <mergeCell ref="E27:H27"/>
    <mergeCell ref="E48:H48"/>
    <mergeCell ref="E50:H50"/>
    <mergeCell ref="E83:H83"/>
    <mergeCell ref="E85:H85"/>
    <mergeCell ref="L2:V2"/>
  </mergeCells>
  <hyperlinks>
    <hyperlink ref="F98" r:id="rId1" display="https://podminky.urs.cz/item/CS_URS_2026_02/113151111"/>
    <hyperlink ref="F103" r:id="rId2" display="https://podminky.urs.cz/item/CS_URS_2026_02/131251103"/>
    <hyperlink ref="F108" r:id="rId3" display="https://podminky.urs.cz/item/CS_URS_2026_02/132251252"/>
    <hyperlink ref="F115" r:id="rId4" display="https://podminky.urs.cz/item/CS_URS_2026_02/162251102"/>
    <hyperlink ref="F120" r:id="rId5" display="https://podminky.urs.cz/item/CS_URS_2026_02/162351104"/>
    <hyperlink ref="F125" r:id="rId6" display="https://podminky.urs.cz/item/CS_URS_2026_02/167151111"/>
    <hyperlink ref="F130" r:id="rId7" display="https://podminky.urs.cz/item/CS_URS_2026_02/171251101"/>
    <hyperlink ref="F137" r:id="rId8" display="https://podminky.urs.cz/item/CS_URS_2026_02/174151101"/>
    <hyperlink ref="F147" r:id="rId9" display="https://podminky.urs.cz/item/CS_URS_2026_02/181951112"/>
    <hyperlink ref="F153" r:id="rId10" display="https://podminky.urs.cz/item/CS_URS_2026_02/271542211"/>
    <hyperlink ref="F160" r:id="rId11" display="https://podminky.urs.cz/item/CS_URS_2026_02/274322511"/>
    <hyperlink ref="F165" r:id="rId12" display="https://podminky.urs.cz/item/CS_URS_2026_02/274351121"/>
    <hyperlink ref="F170" r:id="rId13" display="https://podminky.urs.cz/item/CS_URS_2026_02/274351122"/>
    <hyperlink ref="F175" r:id="rId14" display="https://podminky.urs.cz/item/CS_URS_2026_02/274361821"/>
    <hyperlink ref="F180" r:id="rId15" display="https://podminky.urs.cz/item/CS_URS_2026_02/275322511"/>
    <hyperlink ref="F185" r:id="rId16" display="https://podminky.urs.cz/item/CS_URS_2026_02/275351121"/>
    <hyperlink ref="F190" r:id="rId17" display="https://podminky.urs.cz/item/CS_URS_2026_02/275351122"/>
    <hyperlink ref="F195" r:id="rId18" display="https://podminky.urs.cz/item/CS_URS_2026_02/275361821"/>
    <hyperlink ref="F201" r:id="rId19" display="https://podminky.urs.cz/item/CS_URS_2026_02/337171112"/>
    <hyperlink ref="F248" r:id="rId20" display="https://podminky.urs.cz/item/CS_URS_2026_02/338171115"/>
    <hyperlink ref="F268" r:id="rId21" display="https://podminky.urs.cz/item/CS_URS_2026_02/348401130"/>
    <hyperlink ref="F284" r:id="rId22" display="https://podminky.urs.cz/item/CS_URS_2026_02/444171111"/>
    <hyperlink ref="F293" r:id="rId23" display="https://podminky.urs.cz/item/CS_URS_2026_02/631311235"/>
    <hyperlink ref="F298" r:id="rId24" display="https://podminky.urs.cz/item/CS_URS_2026_02/631319013"/>
    <hyperlink ref="F303" r:id="rId25" display="https://podminky.urs.cz/item/CS_URS_2026_02/631319175"/>
    <hyperlink ref="F308" r:id="rId26" display="https://podminky.urs.cz/item/CS_URS_2026_02/631351101"/>
    <hyperlink ref="F313" r:id="rId27" display="https://podminky.urs.cz/item/CS_URS_2026_02/631351102"/>
    <hyperlink ref="F318" r:id="rId28" display="https://podminky.urs.cz/item/CS_URS_2026_02/631362021"/>
    <hyperlink ref="F323" r:id="rId29" display="https://podminky.urs.cz/item/CS_URS_2026_02/633121112"/>
    <hyperlink ref="F329" r:id="rId30" display="https://podminky.urs.cz/item/CS_URS_2026_02/919726122"/>
    <hyperlink ref="F336" r:id="rId31" display="https://podminky.urs.cz/item/CS_URS_2026_02/953943211"/>
    <hyperlink ref="F343" r:id="rId32" display="https://podminky.urs.cz/item/CS_URS_2026_02/953961214"/>
    <hyperlink ref="F348" r:id="rId33" display="https://podminky.urs.cz/item/CS_URS_2026_02/953961218"/>
    <hyperlink ref="F352" r:id="rId34" display="https://podminky.urs.cz/item/CS_URS_2026_02/953965121"/>
    <hyperlink ref="F357" r:id="rId35" display="https://podminky.urs.cz/item/CS_URS_2026_02/953965155"/>
    <hyperlink ref="F362" r:id="rId36" display="https://podminky.urs.cz/item/CS_URS_2026_02/997221571"/>
    <hyperlink ref="F365" r:id="rId37" display="https://podminky.urs.cz/item/CS_URS_2026_02/997221579"/>
    <hyperlink ref="F368" r:id="rId38" display="https://podminky.urs.cz/item/CS_URS_2026_02/997221612"/>
    <hyperlink ref="F372" r:id="rId39" display="https://podminky.urs.cz/item/CS_URS_2026_02/998014211"/>
    <hyperlink ref="F377" r:id="rId40" display="https://podminky.urs.cz/item/CS_URS_2026_02/741410022"/>
    <hyperlink ref="F386" r:id="rId41" display="https://podminky.urs.cz/item/CS_URS_2026_02/741810001"/>
    <hyperlink ref="F393" r:id="rId42" display="https://podminky.urs.cz/item/CS_URS_2026_02/998741121"/>
    <hyperlink ref="F397" r:id="rId43" display="https://podminky.urs.cz/item/CS_URS_2026_02/764211416"/>
    <hyperlink ref="F402" r:id="rId44" display="https://podminky.urs.cz/item/CS_URS_2026_02/764212404"/>
    <hyperlink ref="F406" r:id="rId45" display="https://podminky.urs.cz/item/CS_URS_2026_02/764212432"/>
    <hyperlink ref="F411" r:id="rId46" display="https://podminky.urs.cz/item/CS_URS_2026_02/764511404"/>
    <hyperlink ref="F416" r:id="rId47" display="https://podminky.urs.cz/item/CS_URS_2026_02/764511444"/>
    <hyperlink ref="F420" r:id="rId48" display="https://podminky.urs.cz/item/CS_URS_2026_02/764518422"/>
    <hyperlink ref="F425" r:id="rId49" display="https://podminky.urs.cz/item/CS_URS_2026_02/998764121"/>
    <hyperlink ref="F429" r:id="rId50" display="https://podminky.urs.cz/item/CS_URS_2026_02/767995112"/>
    <hyperlink ref="F443" r:id="rId51" display="https://podminky.urs.cz/item/CS_URS_2026_02/767995114"/>
    <hyperlink ref="F453" r:id="rId52" display="https://podminky.urs.cz/item/CS_URS_2026_02/99876712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53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82</v>
      </c>
    </row>
    <row r="3" s="1" customFormat="1" ht="6.96" customHeight="1">
      <c r="B3" s="129"/>
      <c r="C3" s="130"/>
      <c r="D3" s="130"/>
      <c r="E3" s="130"/>
      <c r="F3" s="130"/>
      <c r="G3" s="130"/>
      <c r="H3" s="130"/>
      <c r="I3" s="130"/>
      <c r="J3" s="130"/>
      <c r="K3" s="130"/>
      <c r="L3" s="21"/>
      <c r="AT3" s="18" t="s">
        <v>79</v>
      </c>
    </row>
    <row r="4" s="1" customFormat="1" ht="24.96" customHeight="1">
      <c r="B4" s="21"/>
      <c r="D4" s="131" t="s">
        <v>83</v>
      </c>
      <c r="L4" s="21"/>
      <c r="M4" s="132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33" t="s">
        <v>16</v>
      </c>
      <c r="L6" s="21"/>
    </row>
    <row r="7" s="1" customFormat="1" ht="16.5" customHeight="1">
      <c r="B7" s="21"/>
      <c r="E7" s="134" t="str">
        <f>'Rekapitulace stavby'!K6</f>
        <v>Oprava přístřešku ZOO Lešná</v>
      </c>
      <c r="F7" s="133"/>
      <c r="G7" s="133"/>
      <c r="H7" s="133"/>
      <c r="L7" s="21"/>
    </row>
    <row r="8" s="2" customFormat="1" ht="12" customHeight="1">
      <c r="A8" s="39"/>
      <c r="B8" s="45"/>
      <c r="C8" s="39"/>
      <c r="D8" s="133" t="s">
        <v>84</v>
      </c>
      <c r="E8" s="39"/>
      <c r="F8" s="39"/>
      <c r="G8" s="39"/>
      <c r="H8" s="39"/>
      <c r="I8" s="39"/>
      <c r="J8" s="39"/>
      <c r="K8" s="39"/>
      <c r="L8" s="135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36" t="s">
        <v>702</v>
      </c>
      <c r="F9" s="39"/>
      <c r="G9" s="39"/>
      <c r="H9" s="39"/>
      <c r="I9" s="39"/>
      <c r="J9" s="39"/>
      <c r="K9" s="39"/>
      <c r="L9" s="135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135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33" t="s">
        <v>18</v>
      </c>
      <c r="E11" s="39"/>
      <c r="F11" s="137" t="s">
        <v>19</v>
      </c>
      <c r="G11" s="39"/>
      <c r="H11" s="39"/>
      <c r="I11" s="133" t="s">
        <v>20</v>
      </c>
      <c r="J11" s="137" t="s">
        <v>19</v>
      </c>
      <c r="K11" s="39"/>
      <c r="L11" s="135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33" t="s">
        <v>21</v>
      </c>
      <c r="E12" s="39"/>
      <c r="F12" s="137" t="s">
        <v>22</v>
      </c>
      <c r="G12" s="39"/>
      <c r="H12" s="39"/>
      <c r="I12" s="133" t="s">
        <v>23</v>
      </c>
      <c r="J12" s="138" t="str">
        <f>'Rekapitulace stavby'!AN8</f>
        <v>22. 9. 2026</v>
      </c>
      <c r="K12" s="39"/>
      <c r="L12" s="135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135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33" t="s">
        <v>25</v>
      </c>
      <c r="E14" s="39"/>
      <c r="F14" s="39"/>
      <c r="G14" s="39"/>
      <c r="H14" s="39"/>
      <c r="I14" s="133" t="s">
        <v>26</v>
      </c>
      <c r="J14" s="137" t="str">
        <f>IF('Rekapitulace stavby'!AN10="","",'Rekapitulace stavby'!AN10)</f>
        <v/>
      </c>
      <c r="K14" s="39"/>
      <c r="L14" s="135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37" t="str">
        <f>IF('Rekapitulace stavby'!E11="","",'Rekapitulace stavby'!E11)</f>
        <v xml:space="preserve"> </v>
      </c>
      <c r="F15" s="39"/>
      <c r="G15" s="39"/>
      <c r="H15" s="39"/>
      <c r="I15" s="133" t="s">
        <v>27</v>
      </c>
      <c r="J15" s="137" t="str">
        <f>IF('Rekapitulace stavby'!AN11="","",'Rekapitulace stavby'!AN11)</f>
        <v/>
      </c>
      <c r="K15" s="39"/>
      <c r="L15" s="135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135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33" t="s">
        <v>28</v>
      </c>
      <c r="E17" s="39"/>
      <c r="F17" s="39"/>
      <c r="G17" s="39"/>
      <c r="H17" s="39"/>
      <c r="I17" s="133" t="s">
        <v>26</v>
      </c>
      <c r="J17" s="34" t="str">
        <f>'Rekapitulace stavby'!AN13</f>
        <v>Vyplň údaj</v>
      </c>
      <c r="K17" s="39"/>
      <c r="L17" s="135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37"/>
      <c r="G18" s="137"/>
      <c r="H18" s="137"/>
      <c r="I18" s="133" t="s">
        <v>27</v>
      </c>
      <c r="J18" s="34" t="str">
        <f>'Rekapitulace stavby'!AN14</f>
        <v>Vyplň údaj</v>
      </c>
      <c r="K18" s="39"/>
      <c r="L18" s="135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135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33" t="s">
        <v>30</v>
      </c>
      <c r="E20" s="39"/>
      <c r="F20" s="39"/>
      <c r="G20" s="39"/>
      <c r="H20" s="39"/>
      <c r="I20" s="133" t="s">
        <v>26</v>
      </c>
      <c r="J20" s="137" t="str">
        <f>IF('Rekapitulace stavby'!AN16="","",'Rekapitulace stavby'!AN16)</f>
        <v/>
      </c>
      <c r="K20" s="39"/>
      <c r="L20" s="135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37" t="str">
        <f>IF('Rekapitulace stavby'!E17="","",'Rekapitulace stavby'!E17)</f>
        <v xml:space="preserve"> </v>
      </c>
      <c r="F21" s="39"/>
      <c r="G21" s="39"/>
      <c r="H21" s="39"/>
      <c r="I21" s="133" t="s">
        <v>27</v>
      </c>
      <c r="J21" s="137" t="str">
        <f>IF('Rekapitulace stavby'!AN17="","",'Rekapitulace stavby'!AN17)</f>
        <v/>
      </c>
      <c r="K21" s="39"/>
      <c r="L21" s="135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135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33" t="s">
        <v>32</v>
      </c>
      <c r="E23" s="39"/>
      <c r="F23" s="39"/>
      <c r="G23" s="39"/>
      <c r="H23" s="39"/>
      <c r="I23" s="133" t="s">
        <v>26</v>
      </c>
      <c r="J23" s="137" t="str">
        <f>IF('Rekapitulace stavby'!AN19="","",'Rekapitulace stavby'!AN19)</f>
        <v/>
      </c>
      <c r="K23" s="39"/>
      <c r="L23" s="135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37" t="str">
        <f>IF('Rekapitulace stavby'!E20="","",'Rekapitulace stavby'!E20)</f>
        <v xml:space="preserve"> </v>
      </c>
      <c r="F24" s="39"/>
      <c r="G24" s="39"/>
      <c r="H24" s="39"/>
      <c r="I24" s="133" t="s">
        <v>27</v>
      </c>
      <c r="J24" s="137" t="str">
        <f>IF('Rekapitulace stavby'!AN20="","",'Rekapitulace stavby'!AN20)</f>
        <v/>
      </c>
      <c r="K24" s="39"/>
      <c r="L24" s="135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135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33" t="s">
        <v>33</v>
      </c>
      <c r="E26" s="39"/>
      <c r="F26" s="39"/>
      <c r="G26" s="39"/>
      <c r="H26" s="39"/>
      <c r="I26" s="39"/>
      <c r="J26" s="39"/>
      <c r="K26" s="39"/>
      <c r="L26" s="135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39"/>
      <c r="B27" s="140"/>
      <c r="C27" s="139"/>
      <c r="D27" s="139"/>
      <c r="E27" s="141" t="s">
        <v>19</v>
      </c>
      <c r="F27" s="141"/>
      <c r="G27" s="141"/>
      <c r="H27" s="141"/>
      <c r="I27" s="139"/>
      <c r="J27" s="139"/>
      <c r="K27" s="139"/>
      <c r="L27" s="142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135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43"/>
      <c r="E29" s="143"/>
      <c r="F29" s="143"/>
      <c r="G29" s="143"/>
      <c r="H29" s="143"/>
      <c r="I29" s="143"/>
      <c r="J29" s="143"/>
      <c r="K29" s="143"/>
      <c r="L29" s="135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44" t="s">
        <v>35</v>
      </c>
      <c r="E30" s="39"/>
      <c r="F30" s="39"/>
      <c r="G30" s="39"/>
      <c r="H30" s="39"/>
      <c r="I30" s="39"/>
      <c r="J30" s="145">
        <f>ROUND(J85, 2)</f>
        <v>0</v>
      </c>
      <c r="K30" s="39"/>
      <c r="L30" s="135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43"/>
      <c r="E31" s="143"/>
      <c r="F31" s="143"/>
      <c r="G31" s="143"/>
      <c r="H31" s="143"/>
      <c r="I31" s="143"/>
      <c r="J31" s="143"/>
      <c r="K31" s="143"/>
      <c r="L31" s="135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46" t="s">
        <v>37</v>
      </c>
      <c r="G32" s="39"/>
      <c r="H32" s="39"/>
      <c r="I32" s="146" t="s">
        <v>36</v>
      </c>
      <c r="J32" s="146" t="s">
        <v>38</v>
      </c>
      <c r="K32" s="39"/>
      <c r="L32" s="135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47" t="s">
        <v>39</v>
      </c>
      <c r="E33" s="133" t="s">
        <v>40</v>
      </c>
      <c r="F33" s="148">
        <f>ROUND((SUM(BE85:BE119)),  2)</f>
        <v>0</v>
      </c>
      <c r="G33" s="39"/>
      <c r="H33" s="39"/>
      <c r="I33" s="149">
        <v>0.20999999999999999</v>
      </c>
      <c r="J33" s="148">
        <f>ROUND(((SUM(BE85:BE119))*I33),  2)</f>
        <v>0</v>
      </c>
      <c r="K33" s="39"/>
      <c r="L33" s="135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33" t="s">
        <v>41</v>
      </c>
      <c r="F34" s="148">
        <f>ROUND((SUM(BF85:BF119)),  2)</f>
        <v>0</v>
      </c>
      <c r="G34" s="39"/>
      <c r="H34" s="39"/>
      <c r="I34" s="149">
        <v>0.12</v>
      </c>
      <c r="J34" s="148">
        <f>ROUND(((SUM(BF85:BF119))*I34),  2)</f>
        <v>0</v>
      </c>
      <c r="K34" s="39"/>
      <c r="L34" s="135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33" t="s">
        <v>42</v>
      </c>
      <c r="F35" s="148">
        <f>ROUND((SUM(BG85:BG119)),  2)</f>
        <v>0</v>
      </c>
      <c r="G35" s="39"/>
      <c r="H35" s="39"/>
      <c r="I35" s="149">
        <v>0.20999999999999999</v>
      </c>
      <c r="J35" s="148">
        <f>0</f>
        <v>0</v>
      </c>
      <c r="K35" s="39"/>
      <c r="L35" s="135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33" t="s">
        <v>43</v>
      </c>
      <c r="F36" s="148">
        <f>ROUND((SUM(BH85:BH119)),  2)</f>
        <v>0</v>
      </c>
      <c r="G36" s="39"/>
      <c r="H36" s="39"/>
      <c r="I36" s="149">
        <v>0.12</v>
      </c>
      <c r="J36" s="148">
        <f>0</f>
        <v>0</v>
      </c>
      <c r="K36" s="39"/>
      <c r="L36" s="135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33" t="s">
        <v>44</v>
      </c>
      <c r="F37" s="148">
        <f>ROUND((SUM(BI85:BI119)),  2)</f>
        <v>0</v>
      </c>
      <c r="G37" s="39"/>
      <c r="H37" s="39"/>
      <c r="I37" s="149">
        <v>0</v>
      </c>
      <c r="J37" s="148">
        <f>0</f>
        <v>0</v>
      </c>
      <c r="K37" s="39"/>
      <c r="L37" s="135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135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0"/>
      <c r="D39" s="151" t="s">
        <v>45</v>
      </c>
      <c r="E39" s="152"/>
      <c r="F39" s="152"/>
      <c r="G39" s="153" t="s">
        <v>46</v>
      </c>
      <c r="H39" s="154" t="s">
        <v>47</v>
      </c>
      <c r="I39" s="152"/>
      <c r="J39" s="155">
        <f>SUM(J30:J37)</f>
        <v>0</v>
      </c>
      <c r="K39" s="156"/>
      <c r="L39" s="135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157"/>
      <c r="C40" s="158"/>
      <c r="D40" s="158"/>
      <c r="E40" s="158"/>
      <c r="F40" s="158"/>
      <c r="G40" s="158"/>
      <c r="H40" s="158"/>
      <c r="I40" s="158"/>
      <c r="J40" s="158"/>
      <c r="K40" s="158"/>
      <c r="L40" s="135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4" s="2" customFormat="1" ht="6.96" customHeight="1">
      <c r="A44" s="39"/>
      <c r="B44" s="159"/>
      <c r="C44" s="160"/>
      <c r="D44" s="160"/>
      <c r="E44" s="160"/>
      <c r="F44" s="160"/>
      <c r="G44" s="160"/>
      <c r="H44" s="160"/>
      <c r="I44" s="160"/>
      <c r="J44" s="160"/>
      <c r="K44" s="160"/>
      <c r="L44" s="135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2" customFormat="1" ht="24.96" customHeight="1">
      <c r="A45" s="39"/>
      <c r="B45" s="40"/>
      <c r="C45" s="24" t="s">
        <v>86</v>
      </c>
      <c r="D45" s="41"/>
      <c r="E45" s="41"/>
      <c r="F45" s="41"/>
      <c r="G45" s="41"/>
      <c r="H45" s="41"/>
      <c r="I45" s="41"/>
      <c r="J45" s="41"/>
      <c r="K45" s="41"/>
      <c r="L45" s="135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</row>
    <row r="46" s="2" customFormat="1" ht="6.96" customHeight="1">
      <c r="A46" s="39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135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s="2" customFormat="1" ht="12" customHeight="1">
      <c r="A47" s="39"/>
      <c r="B47" s="40"/>
      <c r="C47" s="33" t="s">
        <v>16</v>
      </c>
      <c r="D47" s="41"/>
      <c r="E47" s="41"/>
      <c r="F47" s="41"/>
      <c r="G47" s="41"/>
      <c r="H47" s="41"/>
      <c r="I47" s="41"/>
      <c r="J47" s="41"/>
      <c r="K47" s="41"/>
      <c r="L47" s="135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s="2" customFormat="1" ht="16.5" customHeight="1">
      <c r="A48" s="39"/>
      <c r="B48" s="40"/>
      <c r="C48" s="41"/>
      <c r="D48" s="41"/>
      <c r="E48" s="161" t="str">
        <f>E7</f>
        <v>Oprava přístřešku ZOO Lešná</v>
      </c>
      <c r="F48" s="33"/>
      <c r="G48" s="33"/>
      <c r="H48" s="33"/>
      <c r="I48" s="41"/>
      <c r="J48" s="41"/>
      <c r="K48" s="41"/>
      <c r="L48" s="135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="2" customFormat="1" ht="12" customHeight="1">
      <c r="A49" s="39"/>
      <c r="B49" s="40"/>
      <c r="C49" s="33" t="s">
        <v>84</v>
      </c>
      <c r="D49" s="41"/>
      <c r="E49" s="41"/>
      <c r="F49" s="41"/>
      <c r="G49" s="41"/>
      <c r="H49" s="41"/>
      <c r="I49" s="41"/>
      <c r="J49" s="41"/>
      <c r="K49" s="41"/>
      <c r="L49" s="135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="2" customFormat="1" ht="16.5" customHeight="1">
      <c r="A50" s="39"/>
      <c r="B50" s="40"/>
      <c r="C50" s="41"/>
      <c r="D50" s="41"/>
      <c r="E50" s="70" t="str">
        <f>E9</f>
        <v>02 - VRN</v>
      </c>
      <c r="F50" s="41"/>
      <c r="G50" s="41"/>
      <c r="H50" s="41"/>
      <c r="I50" s="41"/>
      <c r="J50" s="41"/>
      <c r="K50" s="41"/>
      <c r="L50" s="135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2" customFormat="1" ht="6.96" customHeight="1">
      <c r="A51" s="39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135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="2" customFormat="1" ht="12" customHeight="1">
      <c r="A52" s="39"/>
      <c r="B52" s="40"/>
      <c r="C52" s="33" t="s">
        <v>21</v>
      </c>
      <c r="D52" s="41"/>
      <c r="E52" s="41"/>
      <c r="F52" s="28" t="str">
        <f>F12</f>
        <v xml:space="preserve"> </v>
      </c>
      <c r="G52" s="41"/>
      <c r="H52" s="41"/>
      <c r="I52" s="33" t="s">
        <v>23</v>
      </c>
      <c r="J52" s="73" t="str">
        <f>IF(J12="","",J12)</f>
        <v>22. 9. 2026</v>
      </c>
      <c r="K52" s="41"/>
      <c r="L52" s="135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2" customFormat="1" ht="6.96" customHeight="1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135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s="2" customFormat="1" ht="15.15" customHeight="1">
      <c r="A54" s="39"/>
      <c r="B54" s="40"/>
      <c r="C54" s="33" t="s">
        <v>25</v>
      </c>
      <c r="D54" s="41"/>
      <c r="E54" s="41"/>
      <c r="F54" s="28" t="str">
        <f>E15</f>
        <v xml:space="preserve"> </v>
      </c>
      <c r="G54" s="41"/>
      <c r="H54" s="41"/>
      <c r="I54" s="33" t="s">
        <v>30</v>
      </c>
      <c r="J54" s="37" t="str">
        <f>E21</f>
        <v xml:space="preserve"> </v>
      </c>
      <c r="K54" s="41"/>
      <c r="L54" s="135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2" customFormat="1" ht="15.15" customHeight="1">
      <c r="A55" s="39"/>
      <c r="B55" s="40"/>
      <c r="C55" s="33" t="s">
        <v>28</v>
      </c>
      <c r="D55" s="41"/>
      <c r="E55" s="41"/>
      <c r="F55" s="28" t="str">
        <f>IF(E18="","",E18)</f>
        <v>Vyplň údaj</v>
      </c>
      <c r="G55" s="41"/>
      <c r="H55" s="41"/>
      <c r="I55" s="33" t="s">
        <v>32</v>
      </c>
      <c r="J55" s="37" t="str">
        <f>E24</f>
        <v xml:space="preserve"> </v>
      </c>
      <c r="K55" s="41"/>
      <c r="L55" s="135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="2" customFormat="1" ht="10.32" customHeight="1">
      <c r="A56" s="39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135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="2" customFormat="1" ht="29.28" customHeight="1">
      <c r="A57" s="39"/>
      <c r="B57" s="40"/>
      <c r="C57" s="162" t="s">
        <v>87</v>
      </c>
      <c r="D57" s="163"/>
      <c r="E57" s="163"/>
      <c r="F57" s="163"/>
      <c r="G57" s="163"/>
      <c r="H57" s="163"/>
      <c r="I57" s="163"/>
      <c r="J57" s="164" t="s">
        <v>88</v>
      </c>
      <c r="K57" s="163"/>
      <c r="L57" s="135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="2" customFormat="1" ht="10.32" customHeight="1">
      <c r="A58" s="39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135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22.8" customHeight="1">
      <c r="A59" s="39"/>
      <c r="B59" s="40"/>
      <c r="C59" s="165" t="s">
        <v>67</v>
      </c>
      <c r="D59" s="41"/>
      <c r="E59" s="41"/>
      <c r="F59" s="41"/>
      <c r="G59" s="41"/>
      <c r="H59" s="41"/>
      <c r="I59" s="41"/>
      <c r="J59" s="103">
        <f>J85</f>
        <v>0</v>
      </c>
      <c r="K59" s="41"/>
      <c r="L59" s="135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U59" s="18" t="s">
        <v>89</v>
      </c>
    </row>
    <row r="60" s="9" customFormat="1" ht="24.96" customHeight="1">
      <c r="A60" s="9"/>
      <c r="B60" s="166"/>
      <c r="C60" s="167"/>
      <c r="D60" s="168" t="s">
        <v>703</v>
      </c>
      <c r="E60" s="169"/>
      <c r="F60" s="169"/>
      <c r="G60" s="169"/>
      <c r="H60" s="169"/>
      <c r="I60" s="169"/>
      <c r="J60" s="170">
        <f>J86</f>
        <v>0</v>
      </c>
      <c r="K60" s="167"/>
      <c r="L60" s="171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2"/>
      <c r="C61" s="173"/>
      <c r="D61" s="174" t="s">
        <v>704</v>
      </c>
      <c r="E61" s="175"/>
      <c r="F61" s="175"/>
      <c r="G61" s="175"/>
      <c r="H61" s="175"/>
      <c r="I61" s="175"/>
      <c r="J61" s="176">
        <f>J87</f>
        <v>0</v>
      </c>
      <c r="K61" s="173"/>
      <c r="L61" s="177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2"/>
      <c r="C62" s="173"/>
      <c r="D62" s="174" t="s">
        <v>705</v>
      </c>
      <c r="E62" s="175"/>
      <c r="F62" s="175"/>
      <c r="G62" s="175"/>
      <c r="H62" s="175"/>
      <c r="I62" s="175"/>
      <c r="J62" s="176">
        <f>J93</f>
        <v>0</v>
      </c>
      <c r="K62" s="173"/>
      <c r="L62" s="177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2"/>
      <c r="C63" s="173"/>
      <c r="D63" s="174" t="s">
        <v>706</v>
      </c>
      <c r="E63" s="175"/>
      <c r="F63" s="175"/>
      <c r="G63" s="175"/>
      <c r="H63" s="175"/>
      <c r="I63" s="175"/>
      <c r="J63" s="176">
        <f>J103</f>
        <v>0</v>
      </c>
      <c r="K63" s="173"/>
      <c r="L63" s="177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2"/>
      <c r="C64" s="173"/>
      <c r="D64" s="174" t="s">
        <v>707</v>
      </c>
      <c r="E64" s="175"/>
      <c r="F64" s="175"/>
      <c r="G64" s="175"/>
      <c r="H64" s="175"/>
      <c r="I64" s="175"/>
      <c r="J64" s="176">
        <f>J108</f>
        <v>0</v>
      </c>
      <c r="K64" s="173"/>
      <c r="L64" s="177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2"/>
      <c r="C65" s="173"/>
      <c r="D65" s="174" t="s">
        <v>708</v>
      </c>
      <c r="E65" s="175"/>
      <c r="F65" s="175"/>
      <c r="G65" s="175"/>
      <c r="H65" s="175"/>
      <c r="I65" s="175"/>
      <c r="J65" s="176">
        <f>J114</f>
        <v>0</v>
      </c>
      <c r="K65" s="173"/>
      <c r="L65" s="17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2" customFormat="1" ht="21.84" customHeight="1">
      <c r="A66" s="39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135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</row>
    <row r="67" s="2" customFormat="1" ht="6.96" customHeight="1">
      <c r="A67" s="39"/>
      <c r="B67" s="60"/>
      <c r="C67" s="61"/>
      <c r="D67" s="61"/>
      <c r="E67" s="61"/>
      <c r="F67" s="61"/>
      <c r="G67" s="61"/>
      <c r="H67" s="61"/>
      <c r="I67" s="61"/>
      <c r="J67" s="61"/>
      <c r="K67" s="61"/>
      <c r="L67" s="135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</row>
    <row r="71" s="2" customFormat="1" ht="6.96" customHeight="1">
      <c r="A71" s="39"/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135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</row>
    <row r="72" s="2" customFormat="1" ht="24.96" customHeight="1">
      <c r="A72" s="39"/>
      <c r="B72" s="40"/>
      <c r="C72" s="24" t="s">
        <v>104</v>
      </c>
      <c r="D72" s="41"/>
      <c r="E72" s="41"/>
      <c r="F72" s="41"/>
      <c r="G72" s="41"/>
      <c r="H72" s="41"/>
      <c r="I72" s="41"/>
      <c r="J72" s="41"/>
      <c r="K72" s="41"/>
      <c r="L72" s="135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</row>
    <row r="73" s="2" customFormat="1" ht="6.96" customHeight="1">
      <c r="A73" s="39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135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</row>
    <row r="74" s="2" customFormat="1" ht="12" customHeight="1">
      <c r="A74" s="39"/>
      <c r="B74" s="40"/>
      <c r="C74" s="33" t="s">
        <v>16</v>
      </c>
      <c r="D74" s="41"/>
      <c r="E74" s="41"/>
      <c r="F74" s="41"/>
      <c r="G74" s="41"/>
      <c r="H74" s="41"/>
      <c r="I74" s="41"/>
      <c r="J74" s="41"/>
      <c r="K74" s="41"/>
      <c r="L74" s="135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</row>
    <row r="75" s="2" customFormat="1" ht="16.5" customHeight="1">
      <c r="A75" s="39"/>
      <c r="B75" s="40"/>
      <c r="C75" s="41"/>
      <c r="D75" s="41"/>
      <c r="E75" s="161" t="str">
        <f>E7</f>
        <v>Oprava přístřešku ZOO Lešná</v>
      </c>
      <c r="F75" s="33"/>
      <c r="G75" s="33"/>
      <c r="H75" s="33"/>
      <c r="I75" s="41"/>
      <c r="J75" s="41"/>
      <c r="K75" s="41"/>
      <c r="L75" s="135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</row>
    <row r="76" s="2" customFormat="1" ht="12" customHeight="1">
      <c r="A76" s="39"/>
      <c r="B76" s="40"/>
      <c r="C76" s="33" t="s">
        <v>84</v>
      </c>
      <c r="D76" s="41"/>
      <c r="E76" s="41"/>
      <c r="F76" s="41"/>
      <c r="G76" s="41"/>
      <c r="H76" s="41"/>
      <c r="I76" s="41"/>
      <c r="J76" s="41"/>
      <c r="K76" s="41"/>
      <c r="L76" s="135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6.5" customHeight="1">
      <c r="A77" s="39"/>
      <c r="B77" s="40"/>
      <c r="C77" s="41"/>
      <c r="D77" s="41"/>
      <c r="E77" s="70" t="str">
        <f>E9</f>
        <v>02 - VRN</v>
      </c>
      <c r="F77" s="41"/>
      <c r="G77" s="41"/>
      <c r="H77" s="41"/>
      <c r="I77" s="41"/>
      <c r="J77" s="41"/>
      <c r="K77" s="41"/>
      <c r="L77" s="135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6.96" customHeight="1">
      <c r="A78" s="39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135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2" customFormat="1" ht="12" customHeight="1">
      <c r="A79" s="39"/>
      <c r="B79" s="40"/>
      <c r="C79" s="33" t="s">
        <v>21</v>
      </c>
      <c r="D79" s="41"/>
      <c r="E79" s="41"/>
      <c r="F79" s="28" t="str">
        <f>F12</f>
        <v xml:space="preserve"> </v>
      </c>
      <c r="G79" s="41"/>
      <c r="H79" s="41"/>
      <c r="I79" s="33" t="s">
        <v>23</v>
      </c>
      <c r="J79" s="73" t="str">
        <f>IF(J12="","",J12)</f>
        <v>22. 9. 2026</v>
      </c>
      <c r="K79" s="41"/>
      <c r="L79" s="135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2" customFormat="1" ht="6.96" customHeight="1">
      <c r="A80" s="39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135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2" customFormat="1" ht="15.15" customHeight="1">
      <c r="A81" s="39"/>
      <c r="B81" s="40"/>
      <c r="C81" s="33" t="s">
        <v>25</v>
      </c>
      <c r="D81" s="41"/>
      <c r="E81" s="41"/>
      <c r="F81" s="28" t="str">
        <f>E15</f>
        <v xml:space="preserve"> </v>
      </c>
      <c r="G81" s="41"/>
      <c r="H81" s="41"/>
      <c r="I81" s="33" t="s">
        <v>30</v>
      </c>
      <c r="J81" s="37" t="str">
        <f>E21</f>
        <v xml:space="preserve"> </v>
      </c>
      <c r="K81" s="41"/>
      <c r="L81" s="135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15.15" customHeight="1">
      <c r="A82" s="39"/>
      <c r="B82" s="40"/>
      <c r="C82" s="33" t="s">
        <v>28</v>
      </c>
      <c r="D82" s="41"/>
      <c r="E82" s="41"/>
      <c r="F82" s="28" t="str">
        <f>IF(E18="","",E18)</f>
        <v>Vyplň údaj</v>
      </c>
      <c r="G82" s="41"/>
      <c r="H82" s="41"/>
      <c r="I82" s="33" t="s">
        <v>32</v>
      </c>
      <c r="J82" s="37" t="str">
        <f>E24</f>
        <v xml:space="preserve"> </v>
      </c>
      <c r="K82" s="41"/>
      <c r="L82" s="135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10.32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135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11" customFormat="1" ht="29.28" customHeight="1">
      <c r="A84" s="178"/>
      <c r="B84" s="179"/>
      <c r="C84" s="180" t="s">
        <v>105</v>
      </c>
      <c r="D84" s="181" t="s">
        <v>54</v>
      </c>
      <c r="E84" s="181" t="s">
        <v>50</v>
      </c>
      <c r="F84" s="181" t="s">
        <v>51</v>
      </c>
      <c r="G84" s="181" t="s">
        <v>106</v>
      </c>
      <c r="H84" s="181" t="s">
        <v>107</v>
      </c>
      <c r="I84" s="181" t="s">
        <v>108</v>
      </c>
      <c r="J84" s="181" t="s">
        <v>88</v>
      </c>
      <c r="K84" s="182" t="s">
        <v>109</v>
      </c>
      <c r="L84" s="183"/>
      <c r="M84" s="93" t="s">
        <v>19</v>
      </c>
      <c r="N84" s="94" t="s">
        <v>39</v>
      </c>
      <c r="O84" s="94" t="s">
        <v>110</v>
      </c>
      <c r="P84" s="94" t="s">
        <v>111</v>
      </c>
      <c r="Q84" s="94" t="s">
        <v>112</v>
      </c>
      <c r="R84" s="94" t="s">
        <v>113</v>
      </c>
      <c r="S84" s="94" t="s">
        <v>114</v>
      </c>
      <c r="T84" s="95" t="s">
        <v>115</v>
      </c>
      <c r="U84" s="178"/>
      <c r="V84" s="178"/>
      <c r="W84" s="178"/>
      <c r="X84" s="178"/>
      <c r="Y84" s="178"/>
      <c r="Z84" s="178"/>
      <c r="AA84" s="178"/>
      <c r="AB84" s="178"/>
      <c r="AC84" s="178"/>
      <c r="AD84" s="178"/>
      <c r="AE84" s="178"/>
    </row>
    <row r="85" s="2" customFormat="1" ht="22.8" customHeight="1">
      <c r="A85" s="39"/>
      <c r="B85" s="40"/>
      <c r="C85" s="100" t="s">
        <v>116</v>
      </c>
      <c r="D85" s="41"/>
      <c r="E85" s="41"/>
      <c r="F85" s="41"/>
      <c r="G85" s="41"/>
      <c r="H85" s="41"/>
      <c r="I85" s="41"/>
      <c r="J85" s="184">
        <f>BK85</f>
        <v>0</v>
      </c>
      <c r="K85" s="41"/>
      <c r="L85" s="45"/>
      <c r="M85" s="96"/>
      <c r="N85" s="185"/>
      <c r="O85" s="97"/>
      <c r="P85" s="186">
        <f>P86</f>
        <v>0</v>
      </c>
      <c r="Q85" s="97"/>
      <c r="R85" s="186">
        <f>R86</f>
        <v>0</v>
      </c>
      <c r="S85" s="97"/>
      <c r="T85" s="187">
        <f>T86</f>
        <v>0</v>
      </c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T85" s="18" t="s">
        <v>68</v>
      </c>
      <c r="AU85" s="18" t="s">
        <v>89</v>
      </c>
      <c r="BK85" s="188">
        <f>BK86</f>
        <v>0</v>
      </c>
    </row>
    <row r="86" s="12" customFormat="1" ht="25.92" customHeight="1">
      <c r="A86" s="12"/>
      <c r="B86" s="189"/>
      <c r="C86" s="190"/>
      <c r="D86" s="191" t="s">
        <v>68</v>
      </c>
      <c r="E86" s="192" t="s">
        <v>81</v>
      </c>
      <c r="F86" s="192" t="s">
        <v>709</v>
      </c>
      <c r="G86" s="190"/>
      <c r="H86" s="190"/>
      <c r="I86" s="193"/>
      <c r="J86" s="194">
        <f>BK86</f>
        <v>0</v>
      </c>
      <c r="K86" s="190"/>
      <c r="L86" s="195"/>
      <c r="M86" s="196"/>
      <c r="N86" s="197"/>
      <c r="O86" s="197"/>
      <c r="P86" s="198">
        <f>P87+P93+P103+P108+P114</f>
        <v>0</v>
      </c>
      <c r="Q86" s="197"/>
      <c r="R86" s="198">
        <f>R87+R93+R103+R108+R114</f>
        <v>0</v>
      </c>
      <c r="S86" s="197"/>
      <c r="T86" s="199">
        <f>T87+T93+T103+T108+T114</f>
        <v>0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R86" s="200" t="s">
        <v>160</v>
      </c>
      <c r="AT86" s="201" t="s">
        <v>68</v>
      </c>
      <c r="AU86" s="201" t="s">
        <v>69</v>
      </c>
      <c r="AY86" s="200" t="s">
        <v>119</v>
      </c>
      <c r="BK86" s="202">
        <f>BK87+BK93+BK103+BK108+BK114</f>
        <v>0</v>
      </c>
    </row>
    <row r="87" s="12" customFormat="1" ht="22.8" customHeight="1">
      <c r="A87" s="12"/>
      <c r="B87" s="189"/>
      <c r="C87" s="190"/>
      <c r="D87" s="191" t="s">
        <v>68</v>
      </c>
      <c r="E87" s="203" t="s">
        <v>710</v>
      </c>
      <c r="F87" s="203" t="s">
        <v>711</v>
      </c>
      <c r="G87" s="190"/>
      <c r="H87" s="190"/>
      <c r="I87" s="193"/>
      <c r="J87" s="204">
        <f>BK87</f>
        <v>0</v>
      </c>
      <c r="K87" s="190"/>
      <c r="L87" s="195"/>
      <c r="M87" s="196"/>
      <c r="N87" s="197"/>
      <c r="O87" s="197"/>
      <c r="P87" s="198">
        <f>SUM(P88:P92)</f>
        <v>0</v>
      </c>
      <c r="Q87" s="197"/>
      <c r="R87" s="198">
        <f>SUM(R88:R92)</f>
        <v>0</v>
      </c>
      <c r="S87" s="197"/>
      <c r="T87" s="199">
        <f>SUM(T88:T92)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0" t="s">
        <v>160</v>
      </c>
      <c r="AT87" s="201" t="s">
        <v>68</v>
      </c>
      <c r="AU87" s="201" t="s">
        <v>77</v>
      </c>
      <c r="AY87" s="200" t="s">
        <v>119</v>
      </c>
      <c r="BK87" s="202">
        <f>SUM(BK88:BK92)</f>
        <v>0</v>
      </c>
    </row>
    <row r="88" s="2" customFormat="1" ht="16.5" customHeight="1">
      <c r="A88" s="39"/>
      <c r="B88" s="40"/>
      <c r="C88" s="205" t="s">
        <v>77</v>
      </c>
      <c r="D88" s="205" t="s">
        <v>121</v>
      </c>
      <c r="E88" s="206" t="s">
        <v>712</v>
      </c>
      <c r="F88" s="207" t="s">
        <v>713</v>
      </c>
      <c r="G88" s="208" t="s">
        <v>559</v>
      </c>
      <c r="H88" s="209">
        <v>1</v>
      </c>
      <c r="I88" s="210"/>
      <c r="J88" s="211">
        <f>ROUND(I88*H88,2)</f>
        <v>0</v>
      </c>
      <c r="K88" s="207" t="s">
        <v>125</v>
      </c>
      <c r="L88" s="45"/>
      <c r="M88" s="212" t="s">
        <v>19</v>
      </c>
      <c r="N88" s="213" t="s">
        <v>40</v>
      </c>
      <c r="O88" s="85"/>
      <c r="P88" s="214">
        <f>O88*H88</f>
        <v>0</v>
      </c>
      <c r="Q88" s="214">
        <v>0</v>
      </c>
      <c r="R88" s="214">
        <f>Q88*H88</f>
        <v>0</v>
      </c>
      <c r="S88" s="214">
        <v>0</v>
      </c>
      <c r="T88" s="215">
        <f>S88*H88</f>
        <v>0</v>
      </c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R88" s="216" t="s">
        <v>714</v>
      </c>
      <c r="AT88" s="216" t="s">
        <v>121</v>
      </c>
      <c r="AU88" s="216" t="s">
        <v>79</v>
      </c>
      <c r="AY88" s="18" t="s">
        <v>119</v>
      </c>
      <c r="BE88" s="217">
        <f>IF(N88="základní",J88,0)</f>
        <v>0</v>
      </c>
      <c r="BF88" s="217">
        <f>IF(N88="snížená",J88,0)</f>
        <v>0</v>
      </c>
      <c r="BG88" s="217">
        <f>IF(N88="zákl. přenesená",J88,0)</f>
        <v>0</v>
      </c>
      <c r="BH88" s="217">
        <f>IF(N88="sníž. přenesená",J88,0)</f>
        <v>0</v>
      </c>
      <c r="BI88" s="217">
        <f>IF(N88="nulová",J88,0)</f>
        <v>0</v>
      </c>
      <c r="BJ88" s="18" t="s">
        <v>77</v>
      </c>
      <c r="BK88" s="217">
        <f>ROUND(I88*H88,2)</f>
        <v>0</v>
      </c>
      <c r="BL88" s="18" t="s">
        <v>714</v>
      </c>
      <c r="BM88" s="216" t="s">
        <v>715</v>
      </c>
    </row>
    <row r="89" s="2" customFormat="1">
      <c r="A89" s="39"/>
      <c r="B89" s="40"/>
      <c r="C89" s="41"/>
      <c r="D89" s="218" t="s">
        <v>128</v>
      </c>
      <c r="E89" s="41"/>
      <c r="F89" s="219" t="s">
        <v>713</v>
      </c>
      <c r="G89" s="41"/>
      <c r="H89" s="41"/>
      <c r="I89" s="220"/>
      <c r="J89" s="41"/>
      <c r="K89" s="41"/>
      <c r="L89" s="45"/>
      <c r="M89" s="221"/>
      <c r="N89" s="222"/>
      <c r="O89" s="85"/>
      <c r="P89" s="85"/>
      <c r="Q89" s="85"/>
      <c r="R89" s="85"/>
      <c r="S89" s="85"/>
      <c r="T89" s="86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T89" s="18" t="s">
        <v>128</v>
      </c>
      <c r="AU89" s="18" t="s">
        <v>79</v>
      </c>
    </row>
    <row r="90" s="2" customFormat="1">
      <c r="A90" s="39"/>
      <c r="B90" s="40"/>
      <c r="C90" s="41"/>
      <c r="D90" s="223" t="s">
        <v>130</v>
      </c>
      <c r="E90" s="41"/>
      <c r="F90" s="224" t="s">
        <v>716</v>
      </c>
      <c r="G90" s="41"/>
      <c r="H90" s="41"/>
      <c r="I90" s="220"/>
      <c r="J90" s="41"/>
      <c r="K90" s="41"/>
      <c r="L90" s="45"/>
      <c r="M90" s="221"/>
      <c r="N90" s="222"/>
      <c r="O90" s="85"/>
      <c r="P90" s="85"/>
      <c r="Q90" s="85"/>
      <c r="R90" s="85"/>
      <c r="S90" s="85"/>
      <c r="T90" s="86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T90" s="18" t="s">
        <v>130</v>
      </c>
      <c r="AU90" s="18" t="s">
        <v>79</v>
      </c>
    </row>
    <row r="91" s="13" customFormat="1">
      <c r="A91" s="13"/>
      <c r="B91" s="225"/>
      <c r="C91" s="226"/>
      <c r="D91" s="218" t="s">
        <v>132</v>
      </c>
      <c r="E91" s="227" t="s">
        <v>19</v>
      </c>
      <c r="F91" s="228" t="s">
        <v>717</v>
      </c>
      <c r="G91" s="226"/>
      <c r="H91" s="227" t="s">
        <v>19</v>
      </c>
      <c r="I91" s="229"/>
      <c r="J91" s="226"/>
      <c r="K91" s="226"/>
      <c r="L91" s="230"/>
      <c r="M91" s="231"/>
      <c r="N91" s="232"/>
      <c r="O91" s="232"/>
      <c r="P91" s="232"/>
      <c r="Q91" s="232"/>
      <c r="R91" s="232"/>
      <c r="S91" s="232"/>
      <c r="T91" s="23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T91" s="234" t="s">
        <v>132</v>
      </c>
      <c r="AU91" s="234" t="s">
        <v>79</v>
      </c>
      <c r="AV91" s="13" t="s">
        <v>77</v>
      </c>
      <c r="AW91" s="13" t="s">
        <v>31</v>
      </c>
      <c r="AX91" s="13" t="s">
        <v>69</v>
      </c>
      <c r="AY91" s="234" t="s">
        <v>119</v>
      </c>
    </row>
    <row r="92" s="14" customFormat="1">
      <c r="A92" s="14"/>
      <c r="B92" s="235"/>
      <c r="C92" s="236"/>
      <c r="D92" s="218" t="s">
        <v>132</v>
      </c>
      <c r="E92" s="237" t="s">
        <v>19</v>
      </c>
      <c r="F92" s="238" t="s">
        <v>77</v>
      </c>
      <c r="G92" s="236"/>
      <c r="H92" s="239">
        <v>1</v>
      </c>
      <c r="I92" s="240"/>
      <c r="J92" s="236"/>
      <c r="K92" s="236"/>
      <c r="L92" s="241"/>
      <c r="M92" s="242"/>
      <c r="N92" s="243"/>
      <c r="O92" s="243"/>
      <c r="P92" s="243"/>
      <c r="Q92" s="243"/>
      <c r="R92" s="243"/>
      <c r="S92" s="243"/>
      <c r="T92" s="24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T92" s="245" t="s">
        <v>132</v>
      </c>
      <c r="AU92" s="245" t="s">
        <v>79</v>
      </c>
      <c r="AV92" s="14" t="s">
        <v>79</v>
      </c>
      <c r="AW92" s="14" t="s">
        <v>31</v>
      </c>
      <c r="AX92" s="14" t="s">
        <v>69</v>
      </c>
      <c r="AY92" s="245" t="s">
        <v>119</v>
      </c>
    </row>
    <row r="93" s="12" customFormat="1" ht="22.8" customHeight="1">
      <c r="A93" s="12"/>
      <c r="B93" s="189"/>
      <c r="C93" s="190"/>
      <c r="D93" s="191" t="s">
        <v>68</v>
      </c>
      <c r="E93" s="203" t="s">
        <v>718</v>
      </c>
      <c r="F93" s="203" t="s">
        <v>719</v>
      </c>
      <c r="G93" s="190"/>
      <c r="H93" s="190"/>
      <c r="I93" s="193"/>
      <c r="J93" s="204">
        <f>BK93</f>
        <v>0</v>
      </c>
      <c r="K93" s="190"/>
      <c r="L93" s="195"/>
      <c r="M93" s="196"/>
      <c r="N93" s="197"/>
      <c r="O93" s="197"/>
      <c r="P93" s="198">
        <f>SUM(P94:P102)</f>
        <v>0</v>
      </c>
      <c r="Q93" s="197"/>
      <c r="R93" s="198">
        <f>SUM(R94:R102)</f>
        <v>0</v>
      </c>
      <c r="S93" s="197"/>
      <c r="T93" s="199">
        <f>SUM(T94:T102)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00" t="s">
        <v>160</v>
      </c>
      <c r="AT93" s="201" t="s">
        <v>68</v>
      </c>
      <c r="AU93" s="201" t="s">
        <v>77</v>
      </c>
      <c r="AY93" s="200" t="s">
        <v>119</v>
      </c>
      <c r="BK93" s="202">
        <f>SUM(BK94:BK102)</f>
        <v>0</v>
      </c>
    </row>
    <row r="94" s="2" customFormat="1" ht="16.5" customHeight="1">
      <c r="A94" s="39"/>
      <c r="B94" s="40"/>
      <c r="C94" s="205" t="s">
        <v>79</v>
      </c>
      <c r="D94" s="205" t="s">
        <v>121</v>
      </c>
      <c r="E94" s="206" t="s">
        <v>720</v>
      </c>
      <c r="F94" s="207" t="s">
        <v>719</v>
      </c>
      <c r="G94" s="208" t="s">
        <v>559</v>
      </c>
      <c r="H94" s="209">
        <v>1</v>
      </c>
      <c r="I94" s="210"/>
      <c r="J94" s="211">
        <f>ROUND(I94*H94,2)</f>
        <v>0</v>
      </c>
      <c r="K94" s="207" t="s">
        <v>125</v>
      </c>
      <c r="L94" s="45"/>
      <c r="M94" s="212" t="s">
        <v>19</v>
      </c>
      <c r="N94" s="213" t="s">
        <v>40</v>
      </c>
      <c r="O94" s="85"/>
      <c r="P94" s="214">
        <f>O94*H94</f>
        <v>0</v>
      </c>
      <c r="Q94" s="214">
        <v>0</v>
      </c>
      <c r="R94" s="214">
        <f>Q94*H94</f>
        <v>0</v>
      </c>
      <c r="S94" s="214">
        <v>0</v>
      </c>
      <c r="T94" s="215">
        <f>S94*H94</f>
        <v>0</v>
      </c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R94" s="216" t="s">
        <v>714</v>
      </c>
      <c r="AT94" s="216" t="s">
        <v>121</v>
      </c>
      <c r="AU94" s="216" t="s">
        <v>79</v>
      </c>
      <c r="AY94" s="18" t="s">
        <v>119</v>
      </c>
      <c r="BE94" s="217">
        <f>IF(N94="základní",J94,0)</f>
        <v>0</v>
      </c>
      <c r="BF94" s="217">
        <f>IF(N94="snížená",J94,0)</f>
        <v>0</v>
      </c>
      <c r="BG94" s="217">
        <f>IF(N94="zákl. přenesená",J94,0)</f>
        <v>0</v>
      </c>
      <c r="BH94" s="217">
        <f>IF(N94="sníž. přenesená",J94,0)</f>
        <v>0</v>
      </c>
      <c r="BI94" s="217">
        <f>IF(N94="nulová",J94,0)</f>
        <v>0</v>
      </c>
      <c r="BJ94" s="18" t="s">
        <v>77</v>
      </c>
      <c r="BK94" s="217">
        <f>ROUND(I94*H94,2)</f>
        <v>0</v>
      </c>
      <c r="BL94" s="18" t="s">
        <v>714</v>
      </c>
      <c r="BM94" s="216" t="s">
        <v>721</v>
      </c>
    </row>
    <row r="95" s="2" customFormat="1">
      <c r="A95" s="39"/>
      <c r="B95" s="40"/>
      <c r="C95" s="41"/>
      <c r="D95" s="218" t="s">
        <v>128</v>
      </c>
      <c r="E95" s="41"/>
      <c r="F95" s="219" t="s">
        <v>719</v>
      </c>
      <c r="G95" s="41"/>
      <c r="H95" s="41"/>
      <c r="I95" s="220"/>
      <c r="J95" s="41"/>
      <c r="K95" s="41"/>
      <c r="L95" s="45"/>
      <c r="M95" s="221"/>
      <c r="N95" s="222"/>
      <c r="O95" s="85"/>
      <c r="P95" s="85"/>
      <c r="Q95" s="85"/>
      <c r="R95" s="85"/>
      <c r="S95" s="85"/>
      <c r="T95" s="86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T95" s="18" t="s">
        <v>128</v>
      </c>
      <c r="AU95" s="18" t="s">
        <v>79</v>
      </c>
    </row>
    <row r="96" s="2" customFormat="1">
      <c r="A96" s="39"/>
      <c r="B96" s="40"/>
      <c r="C96" s="41"/>
      <c r="D96" s="223" t="s">
        <v>130</v>
      </c>
      <c r="E96" s="41"/>
      <c r="F96" s="224" t="s">
        <v>722</v>
      </c>
      <c r="G96" s="41"/>
      <c r="H96" s="41"/>
      <c r="I96" s="220"/>
      <c r="J96" s="41"/>
      <c r="K96" s="41"/>
      <c r="L96" s="45"/>
      <c r="M96" s="221"/>
      <c r="N96" s="222"/>
      <c r="O96" s="85"/>
      <c r="P96" s="85"/>
      <c r="Q96" s="85"/>
      <c r="R96" s="85"/>
      <c r="S96" s="85"/>
      <c r="T96" s="86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T96" s="18" t="s">
        <v>130</v>
      </c>
      <c r="AU96" s="18" t="s">
        <v>79</v>
      </c>
    </row>
    <row r="97" s="14" customFormat="1">
      <c r="A97" s="14"/>
      <c r="B97" s="235"/>
      <c r="C97" s="236"/>
      <c r="D97" s="218" t="s">
        <v>132</v>
      </c>
      <c r="E97" s="237" t="s">
        <v>19</v>
      </c>
      <c r="F97" s="238" t="s">
        <v>723</v>
      </c>
      <c r="G97" s="236"/>
      <c r="H97" s="239">
        <v>1</v>
      </c>
      <c r="I97" s="240"/>
      <c r="J97" s="236"/>
      <c r="K97" s="236"/>
      <c r="L97" s="241"/>
      <c r="M97" s="242"/>
      <c r="N97" s="243"/>
      <c r="O97" s="243"/>
      <c r="P97" s="243"/>
      <c r="Q97" s="243"/>
      <c r="R97" s="243"/>
      <c r="S97" s="243"/>
      <c r="T97" s="24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45" t="s">
        <v>132</v>
      </c>
      <c r="AU97" s="245" t="s">
        <v>79</v>
      </c>
      <c r="AV97" s="14" t="s">
        <v>79</v>
      </c>
      <c r="AW97" s="14" t="s">
        <v>31</v>
      </c>
      <c r="AX97" s="14" t="s">
        <v>69</v>
      </c>
      <c r="AY97" s="245" t="s">
        <v>119</v>
      </c>
    </row>
    <row r="98" s="2" customFormat="1" ht="16.5" customHeight="1">
      <c r="A98" s="39"/>
      <c r="B98" s="40"/>
      <c r="C98" s="205" t="s">
        <v>143</v>
      </c>
      <c r="D98" s="205" t="s">
        <v>121</v>
      </c>
      <c r="E98" s="206" t="s">
        <v>724</v>
      </c>
      <c r="F98" s="207" t="s">
        <v>725</v>
      </c>
      <c r="G98" s="208" t="s">
        <v>559</v>
      </c>
      <c r="H98" s="209">
        <v>1</v>
      </c>
      <c r="I98" s="210"/>
      <c r="J98" s="211">
        <f>ROUND(I98*H98,2)</f>
        <v>0</v>
      </c>
      <c r="K98" s="207" t="s">
        <v>125</v>
      </c>
      <c r="L98" s="45"/>
      <c r="M98" s="212" t="s">
        <v>19</v>
      </c>
      <c r="N98" s="213" t="s">
        <v>40</v>
      </c>
      <c r="O98" s="85"/>
      <c r="P98" s="214">
        <f>O98*H98</f>
        <v>0</v>
      </c>
      <c r="Q98" s="214">
        <v>0</v>
      </c>
      <c r="R98" s="214">
        <f>Q98*H98</f>
        <v>0</v>
      </c>
      <c r="S98" s="214">
        <v>0</v>
      </c>
      <c r="T98" s="215">
        <f>S98*H98</f>
        <v>0</v>
      </c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R98" s="216" t="s">
        <v>714</v>
      </c>
      <c r="AT98" s="216" t="s">
        <v>121</v>
      </c>
      <c r="AU98" s="216" t="s">
        <v>79</v>
      </c>
      <c r="AY98" s="18" t="s">
        <v>119</v>
      </c>
      <c r="BE98" s="217">
        <f>IF(N98="základní",J98,0)</f>
        <v>0</v>
      </c>
      <c r="BF98" s="217">
        <f>IF(N98="snížená",J98,0)</f>
        <v>0</v>
      </c>
      <c r="BG98" s="217">
        <f>IF(N98="zákl. přenesená",J98,0)</f>
        <v>0</v>
      </c>
      <c r="BH98" s="217">
        <f>IF(N98="sníž. přenesená",J98,0)</f>
        <v>0</v>
      </c>
      <c r="BI98" s="217">
        <f>IF(N98="nulová",J98,0)</f>
        <v>0</v>
      </c>
      <c r="BJ98" s="18" t="s">
        <v>77</v>
      </c>
      <c r="BK98" s="217">
        <f>ROUND(I98*H98,2)</f>
        <v>0</v>
      </c>
      <c r="BL98" s="18" t="s">
        <v>714</v>
      </c>
      <c r="BM98" s="216" t="s">
        <v>726</v>
      </c>
    </row>
    <row r="99" s="2" customFormat="1">
      <c r="A99" s="39"/>
      <c r="B99" s="40"/>
      <c r="C99" s="41"/>
      <c r="D99" s="218" t="s">
        <v>128</v>
      </c>
      <c r="E99" s="41"/>
      <c r="F99" s="219" t="s">
        <v>725</v>
      </c>
      <c r="G99" s="41"/>
      <c r="H99" s="41"/>
      <c r="I99" s="220"/>
      <c r="J99" s="41"/>
      <c r="K99" s="41"/>
      <c r="L99" s="45"/>
      <c r="M99" s="221"/>
      <c r="N99" s="222"/>
      <c r="O99" s="85"/>
      <c r="P99" s="85"/>
      <c r="Q99" s="85"/>
      <c r="R99" s="85"/>
      <c r="S99" s="85"/>
      <c r="T99" s="86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T99" s="18" t="s">
        <v>128</v>
      </c>
      <c r="AU99" s="18" t="s">
        <v>79</v>
      </c>
    </row>
    <row r="100" s="2" customFormat="1">
      <c r="A100" s="39"/>
      <c r="B100" s="40"/>
      <c r="C100" s="41"/>
      <c r="D100" s="223" t="s">
        <v>130</v>
      </c>
      <c r="E100" s="41"/>
      <c r="F100" s="224" t="s">
        <v>727</v>
      </c>
      <c r="G100" s="41"/>
      <c r="H100" s="41"/>
      <c r="I100" s="220"/>
      <c r="J100" s="41"/>
      <c r="K100" s="41"/>
      <c r="L100" s="45"/>
      <c r="M100" s="221"/>
      <c r="N100" s="222"/>
      <c r="O100" s="85"/>
      <c r="P100" s="85"/>
      <c r="Q100" s="85"/>
      <c r="R100" s="85"/>
      <c r="S100" s="85"/>
      <c r="T100" s="86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T100" s="18" t="s">
        <v>130</v>
      </c>
      <c r="AU100" s="18" t="s">
        <v>79</v>
      </c>
    </row>
    <row r="101" s="13" customFormat="1">
      <c r="A101" s="13"/>
      <c r="B101" s="225"/>
      <c r="C101" s="226"/>
      <c r="D101" s="218" t="s">
        <v>132</v>
      </c>
      <c r="E101" s="227" t="s">
        <v>19</v>
      </c>
      <c r="F101" s="228" t="s">
        <v>728</v>
      </c>
      <c r="G101" s="226"/>
      <c r="H101" s="227" t="s">
        <v>19</v>
      </c>
      <c r="I101" s="229"/>
      <c r="J101" s="226"/>
      <c r="K101" s="226"/>
      <c r="L101" s="230"/>
      <c r="M101" s="231"/>
      <c r="N101" s="232"/>
      <c r="O101" s="232"/>
      <c r="P101" s="232"/>
      <c r="Q101" s="232"/>
      <c r="R101" s="232"/>
      <c r="S101" s="232"/>
      <c r="T101" s="23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34" t="s">
        <v>132</v>
      </c>
      <c r="AU101" s="234" t="s">
        <v>79</v>
      </c>
      <c r="AV101" s="13" t="s">
        <v>77</v>
      </c>
      <c r="AW101" s="13" t="s">
        <v>31</v>
      </c>
      <c r="AX101" s="13" t="s">
        <v>69</v>
      </c>
      <c r="AY101" s="234" t="s">
        <v>119</v>
      </c>
    </row>
    <row r="102" s="14" customFormat="1">
      <c r="A102" s="14"/>
      <c r="B102" s="235"/>
      <c r="C102" s="236"/>
      <c r="D102" s="218" t="s">
        <v>132</v>
      </c>
      <c r="E102" s="237" t="s">
        <v>19</v>
      </c>
      <c r="F102" s="238" t="s">
        <v>77</v>
      </c>
      <c r="G102" s="236"/>
      <c r="H102" s="239">
        <v>1</v>
      </c>
      <c r="I102" s="240"/>
      <c r="J102" s="236"/>
      <c r="K102" s="236"/>
      <c r="L102" s="241"/>
      <c r="M102" s="242"/>
      <c r="N102" s="243"/>
      <c r="O102" s="243"/>
      <c r="P102" s="243"/>
      <c r="Q102" s="243"/>
      <c r="R102" s="243"/>
      <c r="S102" s="243"/>
      <c r="T102" s="24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45" t="s">
        <v>132</v>
      </c>
      <c r="AU102" s="245" t="s">
        <v>79</v>
      </c>
      <c r="AV102" s="14" t="s">
        <v>79</v>
      </c>
      <c r="AW102" s="14" t="s">
        <v>31</v>
      </c>
      <c r="AX102" s="14" t="s">
        <v>69</v>
      </c>
      <c r="AY102" s="245" t="s">
        <v>119</v>
      </c>
    </row>
    <row r="103" s="12" customFormat="1" ht="22.8" customHeight="1">
      <c r="A103" s="12"/>
      <c r="B103" s="189"/>
      <c r="C103" s="190"/>
      <c r="D103" s="191" t="s">
        <v>68</v>
      </c>
      <c r="E103" s="203" t="s">
        <v>729</v>
      </c>
      <c r="F103" s="203" t="s">
        <v>730</v>
      </c>
      <c r="G103" s="190"/>
      <c r="H103" s="190"/>
      <c r="I103" s="193"/>
      <c r="J103" s="204">
        <f>BK103</f>
        <v>0</v>
      </c>
      <c r="K103" s="190"/>
      <c r="L103" s="195"/>
      <c r="M103" s="196"/>
      <c r="N103" s="197"/>
      <c r="O103" s="197"/>
      <c r="P103" s="198">
        <f>SUM(P104:P107)</f>
        <v>0</v>
      </c>
      <c r="Q103" s="197"/>
      <c r="R103" s="198">
        <f>SUM(R104:R107)</f>
        <v>0</v>
      </c>
      <c r="S103" s="197"/>
      <c r="T103" s="199">
        <f>SUM(T104:T107)</f>
        <v>0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R103" s="200" t="s">
        <v>160</v>
      </c>
      <c r="AT103" s="201" t="s">
        <v>68</v>
      </c>
      <c r="AU103" s="201" t="s">
        <v>77</v>
      </c>
      <c r="AY103" s="200" t="s">
        <v>119</v>
      </c>
      <c r="BK103" s="202">
        <f>SUM(BK104:BK107)</f>
        <v>0</v>
      </c>
    </row>
    <row r="104" s="2" customFormat="1" ht="16.5" customHeight="1">
      <c r="A104" s="39"/>
      <c r="B104" s="40"/>
      <c r="C104" s="205" t="s">
        <v>126</v>
      </c>
      <c r="D104" s="205" t="s">
        <v>121</v>
      </c>
      <c r="E104" s="206" t="s">
        <v>731</v>
      </c>
      <c r="F104" s="207" t="s">
        <v>730</v>
      </c>
      <c r="G104" s="208" t="s">
        <v>559</v>
      </c>
      <c r="H104" s="209">
        <v>1</v>
      </c>
      <c r="I104" s="210"/>
      <c r="J104" s="211">
        <f>ROUND(I104*H104,2)</f>
        <v>0</v>
      </c>
      <c r="K104" s="207" t="s">
        <v>125</v>
      </c>
      <c r="L104" s="45"/>
      <c r="M104" s="212" t="s">
        <v>19</v>
      </c>
      <c r="N104" s="213" t="s">
        <v>40</v>
      </c>
      <c r="O104" s="85"/>
      <c r="P104" s="214">
        <f>O104*H104</f>
        <v>0</v>
      </c>
      <c r="Q104" s="214">
        <v>0</v>
      </c>
      <c r="R104" s="214">
        <f>Q104*H104</f>
        <v>0</v>
      </c>
      <c r="S104" s="214">
        <v>0</v>
      </c>
      <c r="T104" s="215">
        <f>S104*H104</f>
        <v>0</v>
      </c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R104" s="216" t="s">
        <v>714</v>
      </c>
      <c r="AT104" s="216" t="s">
        <v>121</v>
      </c>
      <c r="AU104" s="216" t="s">
        <v>79</v>
      </c>
      <c r="AY104" s="18" t="s">
        <v>119</v>
      </c>
      <c r="BE104" s="217">
        <f>IF(N104="základní",J104,0)</f>
        <v>0</v>
      </c>
      <c r="BF104" s="217">
        <f>IF(N104="snížená",J104,0)</f>
        <v>0</v>
      </c>
      <c r="BG104" s="217">
        <f>IF(N104="zákl. přenesená",J104,0)</f>
        <v>0</v>
      </c>
      <c r="BH104" s="217">
        <f>IF(N104="sníž. přenesená",J104,0)</f>
        <v>0</v>
      </c>
      <c r="BI104" s="217">
        <f>IF(N104="nulová",J104,0)</f>
        <v>0</v>
      </c>
      <c r="BJ104" s="18" t="s">
        <v>77</v>
      </c>
      <c r="BK104" s="217">
        <f>ROUND(I104*H104,2)</f>
        <v>0</v>
      </c>
      <c r="BL104" s="18" t="s">
        <v>714</v>
      </c>
      <c r="BM104" s="216" t="s">
        <v>732</v>
      </c>
    </row>
    <row r="105" s="2" customFormat="1">
      <c r="A105" s="39"/>
      <c r="B105" s="40"/>
      <c r="C105" s="41"/>
      <c r="D105" s="218" t="s">
        <v>128</v>
      </c>
      <c r="E105" s="41"/>
      <c r="F105" s="219" t="s">
        <v>730</v>
      </c>
      <c r="G105" s="41"/>
      <c r="H105" s="41"/>
      <c r="I105" s="220"/>
      <c r="J105" s="41"/>
      <c r="K105" s="41"/>
      <c r="L105" s="45"/>
      <c r="M105" s="221"/>
      <c r="N105" s="222"/>
      <c r="O105" s="85"/>
      <c r="P105" s="85"/>
      <c r="Q105" s="85"/>
      <c r="R105" s="85"/>
      <c r="S105" s="85"/>
      <c r="T105" s="86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T105" s="18" t="s">
        <v>128</v>
      </c>
      <c r="AU105" s="18" t="s">
        <v>79</v>
      </c>
    </row>
    <row r="106" s="2" customFormat="1">
      <c r="A106" s="39"/>
      <c r="B106" s="40"/>
      <c r="C106" s="41"/>
      <c r="D106" s="223" t="s">
        <v>130</v>
      </c>
      <c r="E106" s="41"/>
      <c r="F106" s="224" t="s">
        <v>733</v>
      </c>
      <c r="G106" s="41"/>
      <c r="H106" s="41"/>
      <c r="I106" s="220"/>
      <c r="J106" s="41"/>
      <c r="K106" s="41"/>
      <c r="L106" s="45"/>
      <c r="M106" s="221"/>
      <c r="N106" s="222"/>
      <c r="O106" s="85"/>
      <c r="P106" s="85"/>
      <c r="Q106" s="85"/>
      <c r="R106" s="85"/>
      <c r="S106" s="85"/>
      <c r="T106" s="86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T106" s="18" t="s">
        <v>130</v>
      </c>
      <c r="AU106" s="18" t="s">
        <v>79</v>
      </c>
    </row>
    <row r="107" s="14" customFormat="1">
      <c r="A107" s="14"/>
      <c r="B107" s="235"/>
      <c r="C107" s="236"/>
      <c r="D107" s="218" t="s">
        <v>132</v>
      </c>
      <c r="E107" s="237" t="s">
        <v>19</v>
      </c>
      <c r="F107" s="238" t="s">
        <v>734</v>
      </c>
      <c r="G107" s="236"/>
      <c r="H107" s="239">
        <v>1</v>
      </c>
      <c r="I107" s="240"/>
      <c r="J107" s="236"/>
      <c r="K107" s="236"/>
      <c r="L107" s="241"/>
      <c r="M107" s="242"/>
      <c r="N107" s="243"/>
      <c r="O107" s="243"/>
      <c r="P107" s="243"/>
      <c r="Q107" s="243"/>
      <c r="R107" s="243"/>
      <c r="S107" s="243"/>
      <c r="T107" s="24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45" t="s">
        <v>132</v>
      </c>
      <c r="AU107" s="245" t="s">
        <v>79</v>
      </c>
      <c r="AV107" s="14" t="s">
        <v>79</v>
      </c>
      <c r="AW107" s="14" t="s">
        <v>31</v>
      </c>
      <c r="AX107" s="14" t="s">
        <v>69</v>
      </c>
      <c r="AY107" s="245" t="s">
        <v>119</v>
      </c>
    </row>
    <row r="108" s="12" customFormat="1" ht="22.8" customHeight="1">
      <c r="A108" s="12"/>
      <c r="B108" s="189"/>
      <c r="C108" s="190"/>
      <c r="D108" s="191" t="s">
        <v>68</v>
      </c>
      <c r="E108" s="203" t="s">
        <v>735</v>
      </c>
      <c r="F108" s="203" t="s">
        <v>736</v>
      </c>
      <c r="G108" s="190"/>
      <c r="H108" s="190"/>
      <c r="I108" s="193"/>
      <c r="J108" s="204">
        <f>BK108</f>
        <v>0</v>
      </c>
      <c r="K108" s="190"/>
      <c r="L108" s="195"/>
      <c r="M108" s="196"/>
      <c r="N108" s="197"/>
      <c r="O108" s="197"/>
      <c r="P108" s="198">
        <f>SUM(P109:P113)</f>
        <v>0</v>
      </c>
      <c r="Q108" s="197"/>
      <c r="R108" s="198">
        <f>SUM(R109:R113)</f>
        <v>0</v>
      </c>
      <c r="S108" s="197"/>
      <c r="T108" s="199">
        <f>SUM(T109:T113)</f>
        <v>0</v>
      </c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R108" s="200" t="s">
        <v>160</v>
      </c>
      <c r="AT108" s="201" t="s">
        <v>68</v>
      </c>
      <c r="AU108" s="201" t="s">
        <v>77</v>
      </c>
      <c r="AY108" s="200" t="s">
        <v>119</v>
      </c>
      <c r="BK108" s="202">
        <f>SUM(BK109:BK113)</f>
        <v>0</v>
      </c>
    </row>
    <row r="109" s="2" customFormat="1" ht="16.5" customHeight="1">
      <c r="A109" s="39"/>
      <c r="B109" s="40"/>
      <c r="C109" s="205" t="s">
        <v>160</v>
      </c>
      <c r="D109" s="205" t="s">
        <v>121</v>
      </c>
      <c r="E109" s="206" t="s">
        <v>737</v>
      </c>
      <c r="F109" s="207" t="s">
        <v>736</v>
      </c>
      <c r="G109" s="208" t="s">
        <v>559</v>
      </c>
      <c r="H109" s="209">
        <v>1</v>
      </c>
      <c r="I109" s="210"/>
      <c r="J109" s="211">
        <f>ROUND(I109*H109,2)</f>
        <v>0</v>
      </c>
      <c r="K109" s="207" t="s">
        <v>125</v>
      </c>
      <c r="L109" s="45"/>
      <c r="M109" s="212" t="s">
        <v>19</v>
      </c>
      <c r="N109" s="213" t="s">
        <v>40</v>
      </c>
      <c r="O109" s="85"/>
      <c r="P109" s="214">
        <f>O109*H109</f>
        <v>0</v>
      </c>
      <c r="Q109" s="214">
        <v>0</v>
      </c>
      <c r="R109" s="214">
        <f>Q109*H109</f>
        <v>0</v>
      </c>
      <c r="S109" s="214">
        <v>0</v>
      </c>
      <c r="T109" s="215">
        <f>S109*H109</f>
        <v>0</v>
      </c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R109" s="216" t="s">
        <v>714</v>
      </c>
      <c r="AT109" s="216" t="s">
        <v>121</v>
      </c>
      <c r="AU109" s="216" t="s">
        <v>79</v>
      </c>
      <c r="AY109" s="18" t="s">
        <v>119</v>
      </c>
      <c r="BE109" s="217">
        <f>IF(N109="základní",J109,0)</f>
        <v>0</v>
      </c>
      <c r="BF109" s="217">
        <f>IF(N109="snížená",J109,0)</f>
        <v>0</v>
      </c>
      <c r="BG109" s="217">
        <f>IF(N109="zákl. přenesená",J109,0)</f>
        <v>0</v>
      </c>
      <c r="BH109" s="217">
        <f>IF(N109="sníž. přenesená",J109,0)</f>
        <v>0</v>
      </c>
      <c r="BI109" s="217">
        <f>IF(N109="nulová",J109,0)</f>
        <v>0</v>
      </c>
      <c r="BJ109" s="18" t="s">
        <v>77</v>
      </c>
      <c r="BK109" s="217">
        <f>ROUND(I109*H109,2)</f>
        <v>0</v>
      </c>
      <c r="BL109" s="18" t="s">
        <v>714</v>
      </c>
      <c r="BM109" s="216" t="s">
        <v>738</v>
      </c>
    </row>
    <row r="110" s="2" customFormat="1">
      <c r="A110" s="39"/>
      <c r="B110" s="40"/>
      <c r="C110" s="41"/>
      <c r="D110" s="218" t="s">
        <v>128</v>
      </c>
      <c r="E110" s="41"/>
      <c r="F110" s="219" t="s">
        <v>736</v>
      </c>
      <c r="G110" s="41"/>
      <c r="H110" s="41"/>
      <c r="I110" s="220"/>
      <c r="J110" s="41"/>
      <c r="K110" s="41"/>
      <c r="L110" s="45"/>
      <c r="M110" s="221"/>
      <c r="N110" s="222"/>
      <c r="O110" s="85"/>
      <c r="P110" s="85"/>
      <c r="Q110" s="85"/>
      <c r="R110" s="85"/>
      <c r="S110" s="85"/>
      <c r="T110" s="86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T110" s="18" t="s">
        <v>128</v>
      </c>
      <c r="AU110" s="18" t="s">
        <v>79</v>
      </c>
    </row>
    <row r="111" s="2" customFormat="1">
      <c r="A111" s="39"/>
      <c r="B111" s="40"/>
      <c r="C111" s="41"/>
      <c r="D111" s="223" t="s">
        <v>130</v>
      </c>
      <c r="E111" s="41"/>
      <c r="F111" s="224" t="s">
        <v>739</v>
      </c>
      <c r="G111" s="41"/>
      <c r="H111" s="41"/>
      <c r="I111" s="220"/>
      <c r="J111" s="41"/>
      <c r="K111" s="41"/>
      <c r="L111" s="45"/>
      <c r="M111" s="221"/>
      <c r="N111" s="222"/>
      <c r="O111" s="85"/>
      <c r="P111" s="85"/>
      <c r="Q111" s="85"/>
      <c r="R111" s="85"/>
      <c r="S111" s="85"/>
      <c r="T111" s="86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T111" s="18" t="s">
        <v>130</v>
      </c>
      <c r="AU111" s="18" t="s">
        <v>79</v>
      </c>
    </row>
    <row r="112" s="13" customFormat="1">
      <c r="A112" s="13"/>
      <c r="B112" s="225"/>
      <c r="C112" s="226"/>
      <c r="D112" s="218" t="s">
        <v>132</v>
      </c>
      <c r="E112" s="227" t="s">
        <v>19</v>
      </c>
      <c r="F112" s="228" t="s">
        <v>740</v>
      </c>
      <c r="G112" s="226"/>
      <c r="H112" s="227" t="s">
        <v>19</v>
      </c>
      <c r="I112" s="229"/>
      <c r="J112" s="226"/>
      <c r="K112" s="226"/>
      <c r="L112" s="230"/>
      <c r="M112" s="231"/>
      <c r="N112" s="232"/>
      <c r="O112" s="232"/>
      <c r="P112" s="232"/>
      <c r="Q112" s="232"/>
      <c r="R112" s="232"/>
      <c r="S112" s="232"/>
      <c r="T112" s="23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34" t="s">
        <v>132</v>
      </c>
      <c r="AU112" s="234" t="s">
        <v>79</v>
      </c>
      <c r="AV112" s="13" t="s">
        <v>77</v>
      </c>
      <c r="AW112" s="13" t="s">
        <v>31</v>
      </c>
      <c r="AX112" s="13" t="s">
        <v>69</v>
      </c>
      <c r="AY112" s="234" t="s">
        <v>119</v>
      </c>
    </row>
    <row r="113" s="14" customFormat="1">
      <c r="A113" s="14"/>
      <c r="B113" s="235"/>
      <c r="C113" s="236"/>
      <c r="D113" s="218" t="s">
        <v>132</v>
      </c>
      <c r="E113" s="237" t="s">
        <v>19</v>
      </c>
      <c r="F113" s="238" t="s">
        <v>77</v>
      </c>
      <c r="G113" s="236"/>
      <c r="H113" s="239">
        <v>1</v>
      </c>
      <c r="I113" s="240"/>
      <c r="J113" s="236"/>
      <c r="K113" s="236"/>
      <c r="L113" s="241"/>
      <c r="M113" s="242"/>
      <c r="N113" s="243"/>
      <c r="O113" s="243"/>
      <c r="P113" s="243"/>
      <c r="Q113" s="243"/>
      <c r="R113" s="243"/>
      <c r="S113" s="243"/>
      <c r="T113" s="24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45" t="s">
        <v>132</v>
      </c>
      <c r="AU113" s="245" t="s">
        <v>79</v>
      </c>
      <c r="AV113" s="14" t="s">
        <v>79</v>
      </c>
      <c r="AW113" s="14" t="s">
        <v>31</v>
      </c>
      <c r="AX113" s="14" t="s">
        <v>69</v>
      </c>
      <c r="AY113" s="245" t="s">
        <v>119</v>
      </c>
    </row>
    <row r="114" s="12" customFormat="1" ht="22.8" customHeight="1">
      <c r="A114" s="12"/>
      <c r="B114" s="189"/>
      <c r="C114" s="190"/>
      <c r="D114" s="191" t="s">
        <v>68</v>
      </c>
      <c r="E114" s="203" t="s">
        <v>741</v>
      </c>
      <c r="F114" s="203" t="s">
        <v>742</v>
      </c>
      <c r="G114" s="190"/>
      <c r="H114" s="190"/>
      <c r="I114" s="193"/>
      <c r="J114" s="204">
        <f>BK114</f>
        <v>0</v>
      </c>
      <c r="K114" s="190"/>
      <c r="L114" s="195"/>
      <c r="M114" s="196"/>
      <c r="N114" s="197"/>
      <c r="O114" s="197"/>
      <c r="P114" s="198">
        <f>SUM(P115:P119)</f>
        <v>0</v>
      </c>
      <c r="Q114" s="197"/>
      <c r="R114" s="198">
        <f>SUM(R115:R119)</f>
        <v>0</v>
      </c>
      <c r="S114" s="197"/>
      <c r="T114" s="199">
        <f>SUM(T115:T119)</f>
        <v>0</v>
      </c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R114" s="200" t="s">
        <v>160</v>
      </c>
      <c r="AT114" s="201" t="s">
        <v>68</v>
      </c>
      <c r="AU114" s="201" t="s">
        <v>77</v>
      </c>
      <c r="AY114" s="200" t="s">
        <v>119</v>
      </c>
      <c r="BK114" s="202">
        <f>SUM(BK115:BK119)</f>
        <v>0</v>
      </c>
    </row>
    <row r="115" s="2" customFormat="1" ht="16.5" customHeight="1">
      <c r="A115" s="39"/>
      <c r="B115" s="40"/>
      <c r="C115" s="205" t="s">
        <v>168</v>
      </c>
      <c r="D115" s="205" t="s">
        <v>121</v>
      </c>
      <c r="E115" s="206" t="s">
        <v>743</v>
      </c>
      <c r="F115" s="207" t="s">
        <v>742</v>
      </c>
      <c r="G115" s="208" t="s">
        <v>559</v>
      </c>
      <c r="H115" s="209">
        <v>1</v>
      </c>
      <c r="I115" s="210"/>
      <c r="J115" s="211">
        <f>ROUND(I115*H115,2)</f>
        <v>0</v>
      </c>
      <c r="K115" s="207" t="s">
        <v>125</v>
      </c>
      <c r="L115" s="45"/>
      <c r="M115" s="212" t="s">
        <v>19</v>
      </c>
      <c r="N115" s="213" t="s">
        <v>40</v>
      </c>
      <c r="O115" s="85"/>
      <c r="P115" s="214">
        <f>O115*H115</f>
        <v>0</v>
      </c>
      <c r="Q115" s="214">
        <v>0</v>
      </c>
      <c r="R115" s="214">
        <f>Q115*H115</f>
        <v>0</v>
      </c>
      <c r="S115" s="214">
        <v>0</v>
      </c>
      <c r="T115" s="215">
        <f>S115*H115</f>
        <v>0</v>
      </c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R115" s="216" t="s">
        <v>714</v>
      </c>
      <c r="AT115" s="216" t="s">
        <v>121</v>
      </c>
      <c r="AU115" s="216" t="s">
        <v>79</v>
      </c>
      <c r="AY115" s="18" t="s">
        <v>119</v>
      </c>
      <c r="BE115" s="217">
        <f>IF(N115="základní",J115,0)</f>
        <v>0</v>
      </c>
      <c r="BF115" s="217">
        <f>IF(N115="snížená",J115,0)</f>
        <v>0</v>
      </c>
      <c r="BG115" s="217">
        <f>IF(N115="zákl. přenesená",J115,0)</f>
        <v>0</v>
      </c>
      <c r="BH115" s="217">
        <f>IF(N115="sníž. přenesená",J115,0)</f>
        <v>0</v>
      </c>
      <c r="BI115" s="217">
        <f>IF(N115="nulová",J115,0)</f>
        <v>0</v>
      </c>
      <c r="BJ115" s="18" t="s">
        <v>77</v>
      </c>
      <c r="BK115" s="217">
        <f>ROUND(I115*H115,2)</f>
        <v>0</v>
      </c>
      <c r="BL115" s="18" t="s">
        <v>714</v>
      </c>
      <c r="BM115" s="216" t="s">
        <v>744</v>
      </c>
    </row>
    <row r="116" s="2" customFormat="1">
      <c r="A116" s="39"/>
      <c r="B116" s="40"/>
      <c r="C116" s="41"/>
      <c r="D116" s="218" t="s">
        <v>128</v>
      </c>
      <c r="E116" s="41"/>
      <c r="F116" s="219" t="s">
        <v>742</v>
      </c>
      <c r="G116" s="41"/>
      <c r="H116" s="41"/>
      <c r="I116" s="220"/>
      <c r="J116" s="41"/>
      <c r="K116" s="41"/>
      <c r="L116" s="45"/>
      <c r="M116" s="221"/>
      <c r="N116" s="222"/>
      <c r="O116" s="85"/>
      <c r="P116" s="85"/>
      <c r="Q116" s="85"/>
      <c r="R116" s="85"/>
      <c r="S116" s="85"/>
      <c r="T116" s="86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T116" s="18" t="s">
        <v>128</v>
      </c>
      <c r="AU116" s="18" t="s">
        <v>79</v>
      </c>
    </row>
    <row r="117" s="2" customFormat="1">
      <c r="A117" s="39"/>
      <c r="B117" s="40"/>
      <c r="C117" s="41"/>
      <c r="D117" s="223" t="s">
        <v>130</v>
      </c>
      <c r="E117" s="41"/>
      <c r="F117" s="224" t="s">
        <v>745</v>
      </c>
      <c r="G117" s="41"/>
      <c r="H117" s="41"/>
      <c r="I117" s="220"/>
      <c r="J117" s="41"/>
      <c r="K117" s="41"/>
      <c r="L117" s="45"/>
      <c r="M117" s="221"/>
      <c r="N117" s="222"/>
      <c r="O117" s="85"/>
      <c r="P117" s="85"/>
      <c r="Q117" s="85"/>
      <c r="R117" s="85"/>
      <c r="S117" s="85"/>
      <c r="T117" s="86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T117" s="18" t="s">
        <v>130</v>
      </c>
      <c r="AU117" s="18" t="s">
        <v>79</v>
      </c>
    </row>
    <row r="118" s="13" customFormat="1">
      <c r="A118" s="13"/>
      <c r="B118" s="225"/>
      <c r="C118" s="226"/>
      <c r="D118" s="218" t="s">
        <v>132</v>
      </c>
      <c r="E118" s="227" t="s">
        <v>19</v>
      </c>
      <c r="F118" s="228" t="s">
        <v>746</v>
      </c>
      <c r="G118" s="226"/>
      <c r="H118" s="227" t="s">
        <v>19</v>
      </c>
      <c r="I118" s="229"/>
      <c r="J118" s="226"/>
      <c r="K118" s="226"/>
      <c r="L118" s="230"/>
      <c r="M118" s="231"/>
      <c r="N118" s="232"/>
      <c r="O118" s="232"/>
      <c r="P118" s="232"/>
      <c r="Q118" s="232"/>
      <c r="R118" s="232"/>
      <c r="S118" s="232"/>
      <c r="T118" s="23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34" t="s">
        <v>132</v>
      </c>
      <c r="AU118" s="234" t="s">
        <v>79</v>
      </c>
      <c r="AV118" s="13" t="s">
        <v>77</v>
      </c>
      <c r="AW118" s="13" t="s">
        <v>31</v>
      </c>
      <c r="AX118" s="13" t="s">
        <v>69</v>
      </c>
      <c r="AY118" s="234" t="s">
        <v>119</v>
      </c>
    </row>
    <row r="119" s="14" customFormat="1">
      <c r="A119" s="14"/>
      <c r="B119" s="235"/>
      <c r="C119" s="236"/>
      <c r="D119" s="218" t="s">
        <v>132</v>
      </c>
      <c r="E119" s="237" t="s">
        <v>19</v>
      </c>
      <c r="F119" s="238" t="s">
        <v>77</v>
      </c>
      <c r="G119" s="236"/>
      <c r="H119" s="239">
        <v>1</v>
      </c>
      <c r="I119" s="240"/>
      <c r="J119" s="236"/>
      <c r="K119" s="236"/>
      <c r="L119" s="241"/>
      <c r="M119" s="257"/>
      <c r="N119" s="258"/>
      <c r="O119" s="258"/>
      <c r="P119" s="258"/>
      <c r="Q119" s="258"/>
      <c r="R119" s="258"/>
      <c r="S119" s="258"/>
      <c r="T119" s="259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45" t="s">
        <v>132</v>
      </c>
      <c r="AU119" s="245" t="s">
        <v>79</v>
      </c>
      <c r="AV119" s="14" t="s">
        <v>79</v>
      </c>
      <c r="AW119" s="14" t="s">
        <v>31</v>
      </c>
      <c r="AX119" s="14" t="s">
        <v>69</v>
      </c>
      <c r="AY119" s="245" t="s">
        <v>119</v>
      </c>
    </row>
    <row r="120" s="2" customFormat="1" ht="6.96" customHeight="1">
      <c r="A120" s="39"/>
      <c r="B120" s="60"/>
      <c r="C120" s="61"/>
      <c r="D120" s="61"/>
      <c r="E120" s="61"/>
      <c r="F120" s="61"/>
      <c r="G120" s="61"/>
      <c r="H120" s="61"/>
      <c r="I120" s="61"/>
      <c r="J120" s="61"/>
      <c r="K120" s="61"/>
      <c r="L120" s="45"/>
      <c r="M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</sheetData>
  <sheetProtection sheet="1" autoFilter="0" formatColumns="0" formatRows="0" objects="1" scenarios="1" spinCount="100000" saltValue="/zy5T9SO0OXDS/gzlt5DLy3wsMiOVhG2YpJPaLDFcyVfznX3vWWTbPsvjtS2US5073CXOETmQ7Jv523w/7J60A==" hashValue="NlOkNeexcy4CG7D13QRJDZZliDg9BjQEuRqGFc3iPNBRixCOln8DxvOoQH07pcTMBClLm1VTyBO236hwlz07RA==" algorithmName="SHA-512" password="D152"/>
  <autoFilter ref="C84:K119"/>
  <mergeCells count="9">
    <mergeCell ref="E7:H7"/>
    <mergeCell ref="E9:H9"/>
    <mergeCell ref="E18:H18"/>
    <mergeCell ref="E27:H27"/>
    <mergeCell ref="E48:H48"/>
    <mergeCell ref="E50:H50"/>
    <mergeCell ref="E75:H75"/>
    <mergeCell ref="E77:H77"/>
    <mergeCell ref="L2:V2"/>
  </mergeCells>
  <hyperlinks>
    <hyperlink ref="F90" r:id="rId1" display="https://podminky.urs.cz/item/CS_URS_2026_02/013294000"/>
    <hyperlink ref="F96" r:id="rId2" display="https://podminky.urs.cz/item/CS_URS_2026_02/030001000"/>
    <hyperlink ref="F100" r:id="rId3" display="https://podminky.urs.cz/item/CS_URS_2026_02/034103000"/>
    <hyperlink ref="F106" r:id="rId4" display="https://podminky.urs.cz/item/CS_URS_2026_02/050001000"/>
    <hyperlink ref="F111" r:id="rId5" display="https://podminky.urs.cz/item/CS_URS_2026_02/060001000"/>
    <hyperlink ref="F117" r:id="rId6" display="https://podminky.urs.cz/item/CS_URS_2026_02/070001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7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260" customWidth="1"/>
    <col min="2" max="2" width="1.667969" style="260" customWidth="1"/>
    <col min="3" max="4" width="5" style="260" customWidth="1"/>
    <col min="5" max="5" width="11.66016" style="260" customWidth="1"/>
    <col min="6" max="6" width="9.160156" style="260" customWidth="1"/>
    <col min="7" max="7" width="5" style="260" customWidth="1"/>
    <col min="8" max="8" width="77.83203" style="260" customWidth="1"/>
    <col min="9" max="10" width="20" style="260" customWidth="1"/>
    <col min="11" max="11" width="1.667969" style="260" customWidth="1"/>
  </cols>
  <sheetData>
    <row r="1" s="1" customFormat="1" ht="37.5" customHeight="1"/>
    <row r="2" s="1" customFormat="1" ht="7.5" customHeight="1">
      <c r="B2" s="261"/>
      <c r="C2" s="262"/>
      <c r="D2" s="262"/>
      <c r="E2" s="262"/>
      <c r="F2" s="262"/>
      <c r="G2" s="262"/>
      <c r="H2" s="262"/>
      <c r="I2" s="262"/>
      <c r="J2" s="262"/>
      <c r="K2" s="263"/>
    </row>
    <row r="3" s="15" customFormat="1" ht="45" customHeight="1">
      <c r="B3" s="264"/>
      <c r="C3" s="265" t="s">
        <v>747</v>
      </c>
      <c r="D3" s="265"/>
      <c r="E3" s="265"/>
      <c r="F3" s="265"/>
      <c r="G3" s="265"/>
      <c r="H3" s="265"/>
      <c r="I3" s="265"/>
      <c r="J3" s="265"/>
      <c r="K3" s="266"/>
    </row>
    <row r="4" s="1" customFormat="1" ht="25.5" customHeight="1">
      <c r="B4" s="267"/>
      <c r="C4" s="268" t="s">
        <v>748</v>
      </c>
      <c r="D4" s="268"/>
      <c r="E4" s="268"/>
      <c r="F4" s="268"/>
      <c r="G4" s="268"/>
      <c r="H4" s="268"/>
      <c r="I4" s="268"/>
      <c r="J4" s="268"/>
      <c r="K4" s="269"/>
    </row>
    <row r="5" s="1" customFormat="1" ht="5.25" customHeight="1">
      <c r="B5" s="267"/>
      <c r="C5" s="270"/>
      <c r="D5" s="270"/>
      <c r="E5" s="270"/>
      <c r="F5" s="270"/>
      <c r="G5" s="270"/>
      <c r="H5" s="270"/>
      <c r="I5" s="270"/>
      <c r="J5" s="270"/>
      <c r="K5" s="269"/>
    </row>
    <row r="6" s="1" customFormat="1" ht="15" customHeight="1">
      <c r="B6" s="267"/>
      <c r="C6" s="271" t="s">
        <v>749</v>
      </c>
      <c r="D6" s="271"/>
      <c r="E6" s="271"/>
      <c r="F6" s="271"/>
      <c r="G6" s="271"/>
      <c r="H6" s="271"/>
      <c r="I6" s="271"/>
      <c r="J6" s="271"/>
      <c r="K6" s="269"/>
    </row>
    <row r="7" s="1" customFormat="1" ht="15" customHeight="1">
      <c r="B7" s="272"/>
      <c r="C7" s="271" t="s">
        <v>750</v>
      </c>
      <c r="D7" s="271"/>
      <c r="E7" s="271"/>
      <c r="F7" s="271"/>
      <c r="G7" s="271"/>
      <c r="H7" s="271"/>
      <c r="I7" s="271"/>
      <c r="J7" s="271"/>
      <c r="K7" s="269"/>
    </row>
    <row r="8" s="1" customFormat="1" ht="12.75" customHeight="1">
      <c r="B8" s="272"/>
      <c r="C8" s="271"/>
      <c r="D8" s="271"/>
      <c r="E8" s="271"/>
      <c r="F8" s="271"/>
      <c r="G8" s="271"/>
      <c r="H8" s="271"/>
      <c r="I8" s="271"/>
      <c r="J8" s="271"/>
      <c r="K8" s="269"/>
    </row>
    <row r="9" s="1" customFormat="1" ht="15" customHeight="1">
      <c r="B9" s="272"/>
      <c r="C9" s="271" t="s">
        <v>751</v>
      </c>
      <c r="D9" s="271"/>
      <c r="E9" s="271"/>
      <c r="F9" s="271"/>
      <c r="G9" s="271"/>
      <c r="H9" s="271"/>
      <c r="I9" s="271"/>
      <c r="J9" s="271"/>
      <c r="K9" s="269"/>
    </row>
    <row r="10" s="1" customFormat="1" ht="15" customHeight="1">
      <c r="B10" s="272"/>
      <c r="C10" s="271"/>
      <c r="D10" s="271" t="s">
        <v>752</v>
      </c>
      <c r="E10" s="271"/>
      <c r="F10" s="271"/>
      <c r="G10" s="271"/>
      <c r="H10" s="271"/>
      <c r="I10" s="271"/>
      <c r="J10" s="271"/>
      <c r="K10" s="269"/>
    </row>
    <row r="11" s="1" customFormat="1" ht="15" customHeight="1">
      <c r="B11" s="272"/>
      <c r="C11" s="273"/>
      <c r="D11" s="271" t="s">
        <v>753</v>
      </c>
      <c r="E11" s="271"/>
      <c r="F11" s="271"/>
      <c r="G11" s="271"/>
      <c r="H11" s="271"/>
      <c r="I11" s="271"/>
      <c r="J11" s="271"/>
      <c r="K11" s="269"/>
    </row>
    <row r="12" s="1" customFormat="1" ht="15" customHeight="1">
      <c r="B12" s="272"/>
      <c r="C12" s="273"/>
      <c r="D12" s="271"/>
      <c r="E12" s="271"/>
      <c r="F12" s="271"/>
      <c r="G12" s="271"/>
      <c r="H12" s="271"/>
      <c r="I12" s="271"/>
      <c r="J12" s="271"/>
      <c r="K12" s="269"/>
    </row>
    <row r="13" s="1" customFormat="1" ht="15" customHeight="1">
      <c r="B13" s="272"/>
      <c r="C13" s="273"/>
      <c r="D13" s="274" t="s">
        <v>754</v>
      </c>
      <c r="E13" s="271"/>
      <c r="F13" s="271"/>
      <c r="G13" s="271"/>
      <c r="H13" s="271"/>
      <c r="I13" s="271"/>
      <c r="J13" s="271"/>
      <c r="K13" s="269"/>
    </row>
    <row r="14" s="1" customFormat="1" ht="12.75" customHeight="1">
      <c r="B14" s="272"/>
      <c r="C14" s="273"/>
      <c r="D14" s="273"/>
      <c r="E14" s="273"/>
      <c r="F14" s="273"/>
      <c r="G14" s="273"/>
      <c r="H14" s="273"/>
      <c r="I14" s="273"/>
      <c r="J14" s="273"/>
      <c r="K14" s="269"/>
    </row>
    <row r="15" s="1" customFormat="1" ht="15" customHeight="1">
      <c r="B15" s="272"/>
      <c r="C15" s="273"/>
      <c r="D15" s="271" t="s">
        <v>755</v>
      </c>
      <c r="E15" s="271"/>
      <c r="F15" s="271"/>
      <c r="G15" s="271"/>
      <c r="H15" s="271"/>
      <c r="I15" s="271"/>
      <c r="J15" s="271"/>
      <c r="K15" s="269"/>
    </row>
    <row r="16" s="1" customFormat="1" ht="15" customHeight="1">
      <c r="B16" s="272"/>
      <c r="C16" s="273"/>
      <c r="D16" s="271" t="s">
        <v>756</v>
      </c>
      <c r="E16" s="271"/>
      <c r="F16" s="271"/>
      <c r="G16" s="271"/>
      <c r="H16" s="271"/>
      <c r="I16" s="271"/>
      <c r="J16" s="271"/>
      <c r="K16" s="269"/>
    </row>
    <row r="17" s="1" customFormat="1" ht="15" customHeight="1">
      <c r="B17" s="272"/>
      <c r="C17" s="273"/>
      <c r="D17" s="271" t="s">
        <v>757</v>
      </c>
      <c r="E17" s="271"/>
      <c r="F17" s="271"/>
      <c r="G17" s="271"/>
      <c r="H17" s="271"/>
      <c r="I17" s="271"/>
      <c r="J17" s="271"/>
      <c r="K17" s="269"/>
    </row>
    <row r="18" s="1" customFormat="1" ht="15" customHeight="1">
      <c r="B18" s="272"/>
      <c r="C18" s="273"/>
      <c r="D18" s="273"/>
      <c r="E18" s="275" t="s">
        <v>76</v>
      </c>
      <c r="F18" s="271" t="s">
        <v>758</v>
      </c>
      <c r="G18" s="271"/>
      <c r="H18" s="271"/>
      <c r="I18" s="271"/>
      <c r="J18" s="271"/>
      <c r="K18" s="269"/>
    </row>
    <row r="19" s="1" customFormat="1" ht="15" customHeight="1">
      <c r="B19" s="272"/>
      <c r="C19" s="273"/>
      <c r="D19" s="273"/>
      <c r="E19" s="275" t="s">
        <v>759</v>
      </c>
      <c r="F19" s="271" t="s">
        <v>760</v>
      </c>
      <c r="G19" s="271"/>
      <c r="H19" s="271"/>
      <c r="I19" s="271"/>
      <c r="J19" s="271"/>
      <c r="K19" s="269"/>
    </row>
    <row r="20" s="1" customFormat="1" ht="15" customHeight="1">
      <c r="B20" s="272"/>
      <c r="C20" s="273"/>
      <c r="D20" s="273"/>
      <c r="E20" s="275" t="s">
        <v>761</v>
      </c>
      <c r="F20" s="271" t="s">
        <v>762</v>
      </c>
      <c r="G20" s="271"/>
      <c r="H20" s="271"/>
      <c r="I20" s="271"/>
      <c r="J20" s="271"/>
      <c r="K20" s="269"/>
    </row>
    <row r="21" s="1" customFormat="1" ht="15" customHeight="1">
      <c r="B21" s="272"/>
      <c r="C21" s="273"/>
      <c r="D21" s="273"/>
      <c r="E21" s="275" t="s">
        <v>763</v>
      </c>
      <c r="F21" s="271" t="s">
        <v>764</v>
      </c>
      <c r="G21" s="271"/>
      <c r="H21" s="271"/>
      <c r="I21" s="271"/>
      <c r="J21" s="271"/>
      <c r="K21" s="269"/>
    </row>
    <row r="22" s="1" customFormat="1" ht="15" customHeight="1">
      <c r="B22" s="272"/>
      <c r="C22" s="273"/>
      <c r="D22" s="273"/>
      <c r="E22" s="275" t="s">
        <v>765</v>
      </c>
      <c r="F22" s="271" t="s">
        <v>766</v>
      </c>
      <c r="G22" s="271"/>
      <c r="H22" s="271"/>
      <c r="I22" s="271"/>
      <c r="J22" s="271"/>
      <c r="K22" s="269"/>
    </row>
    <row r="23" s="1" customFormat="1" ht="15" customHeight="1">
      <c r="B23" s="272"/>
      <c r="C23" s="273"/>
      <c r="D23" s="273"/>
      <c r="E23" s="275" t="s">
        <v>767</v>
      </c>
      <c r="F23" s="271" t="s">
        <v>768</v>
      </c>
      <c r="G23" s="271"/>
      <c r="H23" s="271"/>
      <c r="I23" s="271"/>
      <c r="J23" s="271"/>
      <c r="K23" s="269"/>
    </row>
    <row r="24" s="1" customFormat="1" ht="12.75" customHeight="1">
      <c r="B24" s="272"/>
      <c r="C24" s="273"/>
      <c r="D24" s="273"/>
      <c r="E24" s="273"/>
      <c r="F24" s="273"/>
      <c r="G24" s="273"/>
      <c r="H24" s="273"/>
      <c r="I24" s="273"/>
      <c r="J24" s="273"/>
      <c r="K24" s="269"/>
    </row>
    <row r="25" s="1" customFormat="1" ht="15" customHeight="1">
      <c r="B25" s="272"/>
      <c r="C25" s="271" t="s">
        <v>769</v>
      </c>
      <c r="D25" s="271"/>
      <c r="E25" s="271"/>
      <c r="F25" s="271"/>
      <c r="G25" s="271"/>
      <c r="H25" s="271"/>
      <c r="I25" s="271"/>
      <c r="J25" s="271"/>
      <c r="K25" s="269"/>
    </row>
    <row r="26" s="1" customFormat="1" ht="15" customHeight="1">
      <c r="B26" s="272"/>
      <c r="C26" s="271" t="s">
        <v>770</v>
      </c>
      <c r="D26" s="271"/>
      <c r="E26" s="271"/>
      <c r="F26" s="271"/>
      <c r="G26" s="271"/>
      <c r="H26" s="271"/>
      <c r="I26" s="271"/>
      <c r="J26" s="271"/>
      <c r="K26" s="269"/>
    </row>
    <row r="27" s="1" customFormat="1" ht="15" customHeight="1">
      <c r="B27" s="272"/>
      <c r="C27" s="271"/>
      <c r="D27" s="271" t="s">
        <v>771</v>
      </c>
      <c r="E27" s="271"/>
      <c r="F27" s="271"/>
      <c r="G27" s="271"/>
      <c r="H27" s="271"/>
      <c r="I27" s="271"/>
      <c r="J27" s="271"/>
      <c r="K27" s="269"/>
    </row>
    <row r="28" s="1" customFormat="1" ht="15" customHeight="1">
      <c r="B28" s="272"/>
      <c r="C28" s="273"/>
      <c r="D28" s="271" t="s">
        <v>772</v>
      </c>
      <c r="E28" s="271"/>
      <c r="F28" s="271"/>
      <c r="G28" s="271"/>
      <c r="H28" s="271"/>
      <c r="I28" s="271"/>
      <c r="J28" s="271"/>
      <c r="K28" s="269"/>
    </row>
    <row r="29" s="1" customFormat="1" ht="12.75" customHeight="1">
      <c r="B29" s="272"/>
      <c r="C29" s="273"/>
      <c r="D29" s="273"/>
      <c r="E29" s="273"/>
      <c r="F29" s="273"/>
      <c r="G29" s="273"/>
      <c r="H29" s="273"/>
      <c r="I29" s="273"/>
      <c r="J29" s="273"/>
      <c r="K29" s="269"/>
    </row>
    <row r="30" s="1" customFormat="1" ht="15" customHeight="1">
      <c r="B30" s="272"/>
      <c r="C30" s="273"/>
      <c r="D30" s="271" t="s">
        <v>773</v>
      </c>
      <c r="E30" s="271"/>
      <c r="F30" s="271"/>
      <c r="G30" s="271"/>
      <c r="H30" s="271"/>
      <c r="I30" s="271"/>
      <c r="J30" s="271"/>
      <c r="K30" s="269"/>
    </row>
    <row r="31" s="1" customFormat="1" ht="15" customHeight="1">
      <c r="B31" s="272"/>
      <c r="C31" s="273"/>
      <c r="D31" s="271" t="s">
        <v>774</v>
      </c>
      <c r="E31" s="271"/>
      <c r="F31" s="271"/>
      <c r="G31" s="271"/>
      <c r="H31" s="271"/>
      <c r="I31" s="271"/>
      <c r="J31" s="271"/>
      <c r="K31" s="269"/>
    </row>
    <row r="32" s="1" customFormat="1" ht="12.75" customHeight="1">
      <c r="B32" s="272"/>
      <c r="C32" s="273"/>
      <c r="D32" s="273"/>
      <c r="E32" s="273"/>
      <c r="F32" s="273"/>
      <c r="G32" s="273"/>
      <c r="H32" s="273"/>
      <c r="I32" s="273"/>
      <c r="J32" s="273"/>
      <c r="K32" s="269"/>
    </row>
    <row r="33" s="1" customFormat="1" ht="15" customHeight="1">
      <c r="B33" s="272"/>
      <c r="C33" s="273"/>
      <c r="D33" s="271" t="s">
        <v>775</v>
      </c>
      <c r="E33" s="271"/>
      <c r="F33" s="271"/>
      <c r="G33" s="271"/>
      <c r="H33" s="271"/>
      <c r="I33" s="271"/>
      <c r="J33" s="271"/>
      <c r="K33" s="269"/>
    </row>
    <row r="34" s="1" customFormat="1" ht="15" customHeight="1">
      <c r="B34" s="272"/>
      <c r="C34" s="273"/>
      <c r="D34" s="271" t="s">
        <v>776</v>
      </c>
      <c r="E34" s="271"/>
      <c r="F34" s="271"/>
      <c r="G34" s="271"/>
      <c r="H34" s="271"/>
      <c r="I34" s="271"/>
      <c r="J34" s="271"/>
      <c r="K34" s="269"/>
    </row>
    <row r="35" s="1" customFormat="1" ht="15" customHeight="1">
      <c r="B35" s="272"/>
      <c r="C35" s="273"/>
      <c r="D35" s="271" t="s">
        <v>777</v>
      </c>
      <c r="E35" s="271"/>
      <c r="F35" s="271"/>
      <c r="G35" s="271"/>
      <c r="H35" s="271"/>
      <c r="I35" s="271"/>
      <c r="J35" s="271"/>
      <c r="K35" s="269"/>
    </row>
    <row r="36" s="1" customFormat="1" ht="15" customHeight="1">
      <c r="B36" s="272"/>
      <c r="C36" s="273"/>
      <c r="D36" s="271"/>
      <c r="E36" s="274" t="s">
        <v>105</v>
      </c>
      <c r="F36" s="271"/>
      <c r="G36" s="271" t="s">
        <v>778</v>
      </c>
      <c r="H36" s="271"/>
      <c r="I36" s="271"/>
      <c r="J36" s="271"/>
      <c r="K36" s="269"/>
    </row>
    <row r="37" s="1" customFormat="1" ht="30.75" customHeight="1">
      <c r="B37" s="272"/>
      <c r="C37" s="273"/>
      <c r="D37" s="271"/>
      <c r="E37" s="274" t="s">
        <v>779</v>
      </c>
      <c r="F37" s="271"/>
      <c r="G37" s="271" t="s">
        <v>780</v>
      </c>
      <c r="H37" s="271"/>
      <c r="I37" s="271"/>
      <c r="J37" s="271"/>
      <c r="K37" s="269"/>
    </row>
    <row r="38" s="1" customFormat="1" ht="15" customHeight="1">
      <c r="B38" s="272"/>
      <c r="C38" s="273"/>
      <c r="D38" s="271"/>
      <c r="E38" s="274" t="s">
        <v>50</v>
      </c>
      <c r="F38" s="271"/>
      <c r="G38" s="271" t="s">
        <v>781</v>
      </c>
      <c r="H38" s="271"/>
      <c r="I38" s="271"/>
      <c r="J38" s="271"/>
      <c r="K38" s="269"/>
    </row>
    <row r="39" s="1" customFormat="1" ht="15" customHeight="1">
      <c r="B39" s="272"/>
      <c r="C39" s="273"/>
      <c r="D39" s="271"/>
      <c r="E39" s="274" t="s">
        <v>51</v>
      </c>
      <c r="F39" s="271"/>
      <c r="G39" s="271" t="s">
        <v>782</v>
      </c>
      <c r="H39" s="271"/>
      <c r="I39" s="271"/>
      <c r="J39" s="271"/>
      <c r="K39" s="269"/>
    </row>
    <row r="40" s="1" customFormat="1" ht="15" customHeight="1">
      <c r="B40" s="272"/>
      <c r="C40" s="273"/>
      <c r="D40" s="271"/>
      <c r="E40" s="274" t="s">
        <v>106</v>
      </c>
      <c r="F40" s="271"/>
      <c r="G40" s="271" t="s">
        <v>783</v>
      </c>
      <c r="H40" s="271"/>
      <c r="I40" s="271"/>
      <c r="J40" s="271"/>
      <c r="K40" s="269"/>
    </row>
    <row r="41" s="1" customFormat="1" ht="15" customHeight="1">
      <c r="B41" s="272"/>
      <c r="C41" s="273"/>
      <c r="D41" s="271"/>
      <c r="E41" s="274" t="s">
        <v>107</v>
      </c>
      <c r="F41" s="271"/>
      <c r="G41" s="271" t="s">
        <v>784</v>
      </c>
      <c r="H41" s="271"/>
      <c r="I41" s="271"/>
      <c r="J41" s="271"/>
      <c r="K41" s="269"/>
    </row>
    <row r="42" s="1" customFormat="1" ht="15" customHeight="1">
      <c r="B42" s="272"/>
      <c r="C42" s="273"/>
      <c r="D42" s="271"/>
      <c r="E42" s="274" t="s">
        <v>785</v>
      </c>
      <c r="F42" s="271"/>
      <c r="G42" s="271" t="s">
        <v>786</v>
      </c>
      <c r="H42" s="271"/>
      <c r="I42" s="271"/>
      <c r="J42" s="271"/>
      <c r="K42" s="269"/>
    </row>
    <row r="43" s="1" customFormat="1" ht="15" customHeight="1">
      <c r="B43" s="272"/>
      <c r="C43" s="273"/>
      <c r="D43" s="271"/>
      <c r="E43" s="274"/>
      <c r="F43" s="271"/>
      <c r="G43" s="271" t="s">
        <v>787</v>
      </c>
      <c r="H43" s="271"/>
      <c r="I43" s="271"/>
      <c r="J43" s="271"/>
      <c r="K43" s="269"/>
    </row>
    <row r="44" s="1" customFormat="1" ht="15" customHeight="1">
      <c r="B44" s="272"/>
      <c r="C44" s="273"/>
      <c r="D44" s="271"/>
      <c r="E44" s="274" t="s">
        <v>788</v>
      </c>
      <c r="F44" s="271"/>
      <c r="G44" s="271" t="s">
        <v>789</v>
      </c>
      <c r="H44" s="271"/>
      <c r="I44" s="271"/>
      <c r="J44" s="271"/>
      <c r="K44" s="269"/>
    </row>
    <row r="45" s="1" customFormat="1" ht="15" customHeight="1">
      <c r="B45" s="272"/>
      <c r="C45" s="273"/>
      <c r="D45" s="271"/>
      <c r="E45" s="274" t="s">
        <v>109</v>
      </c>
      <c r="F45" s="271"/>
      <c r="G45" s="271" t="s">
        <v>790</v>
      </c>
      <c r="H45" s="271"/>
      <c r="I45" s="271"/>
      <c r="J45" s="271"/>
      <c r="K45" s="269"/>
    </row>
    <row r="46" s="1" customFormat="1" ht="12.75" customHeight="1">
      <c r="B46" s="272"/>
      <c r="C46" s="273"/>
      <c r="D46" s="271"/>
      <c r="E46" s="271"/>
      <c r="F46" s="271"/>
      <c r="G46" s="271"/>
      <c r="H46" s="271"/>
      <c r="I46" s="271"/>
      <c r="J46" s="271"/>
      <c r="K46" s="269"/>
    </row>
    <row r="47" s="1" customFormat="1" ht="15" customHeight="1">
      <c r="B47" s="272"/>
      <c r="C47" s="273"/>
      <c r="D47" s="271" t="s">
        <v>791</v>
      </c>
      <c r="E47" s="271"/>
      <c r="F47" s="271"/>
      <c r="G47" s="271"/>
      <c r="H47" s="271"/>
      <c r="I47" s="271"/>
      <c r="J47" s="271"/>
      <c r="K47" s="269"/>
    </row>
    <row r="48" s="1" customFormat="1" ht="15" customHeight="1">
      <c r="B48" s="272"/>
      <c r="C48" s="273"/>
      <c r="D48" s="273"/>
      <c r="E48" s="271" t="s">
        <v>792</v>
      </c>
      <c r="F48" s="271"/>
      <c r="G48" s="271"/>
      <c r="H48" s="271"/>
      <c r="I48" s="271"/>
      <c r="J48" s="271"/>
      <c r="K48" s="269"/>
    </row>
    <row r="49" s="1" customFormat="1" ht="15" customHeight="1">
      <c r="B49" s="272"/>
      <c r="C49" s="273"/>
      <c r="D49" s="273"/>
      <c r="E49" s="271" t="s">
        <v>793</v>
      </c>
      <c r="F49" s="271"/>
      <c r="G49" s="271"/>
      <c r="H49" s="271"/>
      <c r="I49" s="271"/>
      <c r="J49" s="271"/>
      <c r="K49" s="269"/>
    </row>
    <row r="50" s="1" customFormat="1" ht="15" customHeight="1">
      <c r="B50" s="272"/>
      <c r="C50" s="273"/>
      <c r="D50" s="273"/>
      <c r="E50" s="271" t="s">
        <v>794</v>
      </c>
      <c r="F50" s="271"/>
      <c r="G50" s="271"/>
      <c r="H50" s="271"/>
      <c r="I50" s="271"/>
      <c r="J50" s="271"/>
      <c r="K50" s="269"/>
    </row>
    <row r="51" s="1" customFormat="1" ht="15" customHeight="1">
      <c r="B51" s="272"/>
      <c r="C51" s="273"/>
      <c r="D51" s="271" t="s">
        <v>795</v>
      </c>
      <c r="E51" s="271"/>
      <c r="F51" s="271"/>
      <c r="G51" s="271"/>
      <c r="H51" s="271"/>
      <c r="I51" s="271"/>
      <c r="J51" s="271"/>
      <c r="K51" s="269"/>
    </row>
    <row r="52" s="1" customFormat="1" ht="25.5" customHeight="1">
      <c r="B52" s="267"/>
      <c r="C52" s="268" t="s">
        <v>796</v>
      </c>
      <c r="D52" s="268"/>
      <c r="E52" s="268"/>
      <c r="F52" s="268"/>
      <c r="G52" s="268"/>
      <c r="H52" s="268"/>
      <c r="I52" s="268"/>
      <c r="J52" s="268"/>
      <c r="K52" s="269"/>
    </row>
    <row r="53" s="1" customFormat="1" ht="5.25" customHeight="1">
      <c r="B53" s="267"/>
      <c r="C53" s="270"/>
      <c r="D53" s="270"/>
      <c r="E53" s="270"/>
      <c r="F53" s="270"/>
      <c r="G53" s="270"/>
      <c r="H53" s="270"/>
      <c r="I53" s="270"/>
      <c r="J53" s="270"/>
      <c r="K53" s="269"/>
    </row>
    <row r="54" s="1" customFormat="1" ht="15" customHeight="1">
      <c r="B54" s="267"/>
      <c r="C54" s="271" t="s">
        <v>797</v>
      </c>
      <c r="D54" s="271"/>
      <c r="E54" s="271"/>
      <c r="F54" s="271"/>
      <c r="G54" s="271"/>
      <c r="H54" s="271"/>
      <c r="I54" s="271"/>
      <c r="J54" s="271"/>
      <c r="K54" s="269"/>
    </row>
    <row r="55" s="1" customFormat="1" ht="15" customHeight="1">
      <c r="B55" s="267"/>
      <c r="C55" s="271" t="s">
        <v>798</v>
      </c>
      <c r="D55" s="271"/>
      <c r="E55" s="271"/>
      <c r="F55" s="271"/>
      <c r="G55" s="271"/>
      <c r="H55" s="271"/>
      <c r="I55" s="271"/>
      <c r="J55" s="271"/>
      <c r="K55" s="269"/>
    </row>
    <row r="56" s="1" customFormat="1" ht="12.75" customHeight="1">
      <c r="B56" s="267"/>
      <c r="C56" s="271"/>
      <c r="D56" s="271"/>
      <c r="E56" s="271"/>
      <c r="F56" s="271"/>
      <c r="G56" s="271"/>
      <c r="H56" s="271"/>
      <c r="I56" s="271"/>
      <c r="J56" s="271"/>
      <c r="K56" s="269"/>
    </row>
    <row r="57" s="1" customFormat="1" ht="15" customHeight="1">
      <c r="B57" s="267"/>
      <c r="C57" s="271" t="s">
        <v>799</v>
      </c>
      <c r="D57" s="271"/>
      <c r="E57" s="271"/>
      <c r="F57" s="271"/>
      <c r="G57" s="271"/>
      <c r="H57" s="271"/>
      <c r="I57" s="271"/>
      <c r="J57" s="271"/>
      <c r="K57" s="269"/>
    </row>
    <row r="58" s="1" customFormat="1" ht="15" customHeight="1">
      <c r="B58" s="267"/>
      <c r="C58" s="273"/>
      <c r="D58" s="271" t="s">
        <v>800</v>
      </c>
      <c r="E58" s="271"/>
      <c r="F58" s="271"/>
      <c r="G58" s="271"/>
      <c r="H58" s="271"/>
      <c r="I58" s="271"/>
      <c r="J58" s="271"/>
      <c r="K58" s="269"/>
    </row>
    <row r="59" s="1" customFormat="1" ht="15" customHeight="1">
      <c r="B59" s="267"/>
      <c r="C59" s="273"/>
      <c r="D59" s="271" t="s">
        <v>801</v>
      </c>
      <c r="E59" s="271"/>
      <c r="F59" s="271"/>
      <c r="G59" s="271"/>
      <c r="H59" s="271"/>
      <c r="I59" s="271"/>
      <c r="J59" s="271"/>
      <c r="K59" s="269"/>
    </row>
    <row r="60" s="1" customFormat="1" ht="15" customHeight="1">
      <c r="B60" s="267"/>
      <c r="C60" s="273"/>
      <c r="D60" s="271" t="s">
        <v>802</v>
      </c>
      <c r="E60" s="271"/>
      <c r="F60" s="271"/>
      <c r="G60" s="271"/>
      <c r="H60" s="271"/>
      <c r="I60" s="271"/>
      <c r="J60" s="271"/>
      <c r="K60" s="269"/>
    </row>
    <row r="61" s="1" customFormat="1" ht="15" customHeight="1">
      <c r="B61" s="267"/>
      <c r="C61" s="273"/>
      <c r="D61" s="271" t="s">
        <v>803</v>
      </c>
      <c r="E61" s="271"/>
      <c r="F61" s="271"/>
      <c r="G61" s="271"/>
      <c r="H61" s="271"/>
      <c r="I61" s="271"/>
      <c r="J61" s="271"/>
      <c r="K61" s="269"/>
    </row>
    <row r="62" s="1" customFormat="1" ht="15" customHeight="1">
      <c r="B62" s="267"/>
      <c r="C62" s="273"/>
      <c r="D62" s="276" t="s">
        <v>804</v>
      </c>
      <c r="E62" s="276"/>
      <c r="F62" s="276"/>
      <c r="G62" s="276"/>
      <c r="H62" s="276"/>
      <c r="I62" s="276"/>
      <c r="J62" s="276"/>
      <c r="K62" s="269"/>
    </row>
    <row r="63" s="1" customFormat="1" ht="15" customHeight="1">
      <c r="B63" s="267"/>
      <c r="C63" s="273"/>
      <c r="D63" s="271" t="s">
        <v>805</v>
      </c>
      <c r="E63" s="271"/>
      <c r="F63" s="271"/>
      <c r="G63" s="271"/>
      <c r="H63" s="271"/>
      <c r="I63" s="271"/>
      <c r="J63" s="271"/>
      <c r="K63" s="269"/>
    </row>
    <row r="64" s="1" customFormat="1" ht="12.75" customHeight="1">
      <c r="B64" s="267"/>
      <c r="C64" s="273"/>
      <c r="D64" s="273"/>
      <c r="E64" s="277"/>
      <c r="F64" s="273"/>
      <c r="G64" s="273"/>
      <c r="H64" s="273"/>
      <c r="I64" s="273"/>
      <c r="J64" s="273"/>
      <c r="K64" s="269"/>
    </row>
    <row r="65" s="1" customFormat="1" ht="15" customHeight="1">
      <c r="B65" s="267"/>
      <c r="C65" s="273"/>
      <c r="D65" s="271" t="s">
        <v>806</v>
      </c>
      <c r="E65" s="271"/>
      <c r="F65" s="271"/>
      <c r="G65" s="271"/>
      <c r="H65" s="271"/>
      <c r="I65" s="271"/>
      <c r="J65" s="271"/>
      <c r="K65" s="269"/>
    </row>
    <row r="66" s="1" customFormat="1" ht="15" customHeight="1">
      <c r="B66" s="267"/>
      <c r="C66" s="273"/>
      <c r="D66" s="276" t="s">
        <v>807</v>
      </c>
      <c r="E66" s="276"/>
      <c r="F66" s="276"/>
      <c r="G66" s="276"/>
      <c r="H66" s="276"/>
      <c r="I66" s="276"/>
      <c r="J66" s="276"/>
      <c r="K66" s="269"/>
    </row>
    <row r="67" s="1" customFormat="1" ht="15" customHeight="1">
      <c r="B67" s="267"/>
      <c r="C67" s="273"/>
      <c r="D67" s="271" t="s">
        <v>808</v>
      </c>
      <c r="E67" s="271"/>
      <c r="F67" s="271"/>
      <c r="G67" s="271"/>
      <c r="H67" s="271"/>
      <c r="I67" s="271"/>
      <c r="J67" s="271"/>
      <c r="K67" s="269"/>
    </row>
    <row r="68" s="1" customFormat="1" ht="15" customHeight="1">
      <c r="B68" s="267"/>
      <c r="C68" s="273"/>
      <c r="D68" s="271" t="s">
        <v>809</v>
      </c>
      <c r="E68" s="271"/>
      <c r="F68" s="271"/>
      <c r="G68" s="271"/>
      <c r="H68" s="271"/>
      <c r="I68" s="271"/>
      <c r="J68" s="271"/>
      <c r="K68" s="269"/>
    </row>
    <row r="69" s="1" customFormat="1" ht="15" customHeight="1">
      <c r="B69" s="267"/>
      <c r="C69" s="273"/>
      <c r="D69" s="271" t="s">
        <v>810</v>
      </c>
      <c r="E69" s="271"/>
      <c r="F69" s="271"/>
      <c r="G69" s="271"/>
      <c r="H69" s="271"/>
      <c r="I69" s="271"/>
      <c r="J69" s="271"/>
      <c r="K69" s="269"/>
    </row>
    <row r="70" s="1" customFormat="1" ht="15" customHeight="1">
      <c r="B70" s="267"/>
      <c r="C70" s="273"/>
      <c r="D70" s="271" t="s">
        <v>811</v>
      </c>
      <c r="E70" s="271"/>
      <c r="F70" s="271"/>
      <c r="G70" s="271"/>
      <c r="H70" s="271"/>
      <c r="I70" s="271"/>
      <c r="J70" s="271"/>
      <c r="K70" s="269"/>
    </row>
    <row r="71" s="1" customFormat="1" ht="12.75" customHeight="1">
      <c r="B71" s="278"/>
      <c r="C71" s="279"/>
      <c r="D71" s="279"/>
      <c r="E71" s="279"/>
      <c r="F71" s="279"/>
      <c r="G71" s="279"/>
      <c r="H71" s="279"/>
      <c r="I71" s="279"/>
      <c r="J71" s="279"/>
      <c r="K71" s="280"/>
    </row>
    <row r="72" s="1" customFormat="1" ht="18.75" customHeight="1">
      <c r="B72" s="281"/>
      <c r="C72" s="281"/>
      <c r="D72" s="281"/>
      <c r="E72" s="281"/>
      <c r="F72" s="281"/>
      <c r="G72" s="281"/>
      <c r="H72" s="281"/>
      <c r="I72" s="281"/>
      <c r="J72" s="281"/>
      <c r="K72" s="282"/>
    </row>
    <row r="73" s="1" customFormat="1" ht="18.75" customHeight="1">
      <c r="B73" s="282"/>
      <c r="C73" s="282"/>
      <c r="D73" s="282"/>
      <c r="E73" s="282"/>
      <c r="F73" s="282"/>
      <c r="G73" s="282"/>
      <c r="H73" s="282"/>
      <c r="I73" s="282"/>
      <c r="J73" s="282"/>
      <c r="K73" s="282"/>
    </row>
    <row r="74" s="1" customFormat="1" ht="7.5" customHeight="1">
      <c r="B74" s="283"/>
      <c r="C74" s="284"/>
      <c r="D74" s="284"/>
      <c r="E74" s="284"/>
      <c r="F74" s="284"/>
      <c r="G74" s="284"/>
      <c r="H74" s="284"/>
      <c r="I74" s="284"/>
      <c r="J74" s="284"/>
      <c r="K74" s="285"/>
    </row>
    <row r="75" s="1" customFormat="1" ht="45" customHeight="1">
      <c r="B75" s="286"/>
      <c r="C75" s="287" t="s">
        <v>812</v>
      </c>
      <c r="D75" s="287"/>
      <c r="E75" s="287"/>
      <c r="F75" s="287"/>
      <c r="G75" s="287"/>
      <c r="H75" s="287"/>
      <c r="I75" s="287"/>
      <c r="J75" s="287"/>
      <c r="K75" s="288"/>
    </row>
    <row r="76" s="1" customFormat="1" ht="17.25" customHeight="1">
      <c r="B76" s="286"/>
      <c r="C76" s="289" t="s">
        <v>813</v>
      </c>
      <c r="D76" s="289"/>
      <c r="E76" s="289"/>
      <c r="F76" s="289" t="s">
        <v>814</v>
      </c>
      <c r="G76" s="290"/>
      <c r="H76" s="289" t="s">
        <v>51</v>
      </c>
      <c r="I76" s="289" t="s">
        <v>54</v>
      </c>
      <c r="J76" s="289" t="s">
        <v>815</v>
      </c>
      <c r="K76" s="288"/>
    </row>
    <row r="77" s="1" customFormat="1" ht="17.25" customHeight="1">
      <c r="B77" s="286"/>
      <c r="C77" s="291" t="s">
        <v>816</v>
      </c>
      <c r="D77" s="291"/>
      <c r="E77" s="291"/>
      <c r="F77" s="292" t="s">
        <v>817</v>
      </c>
      <c r="G77" s="293"/>
      <c r="H77" s="291"/>
      <c r="I77" s="291"/>
      <c r="J77" s="291" t="s">
        <v>818</v>
      </c>
      <c r="K77" s="288"/>
    </row>
    <row r="78" s="1" customFormat="1" ht="5.25" customHeight="1">
      <c r="B78" s="286"/>
      <c r="C78" s="294"/>
      <c r="D78" s="294"/>
      <c r="E78" s="294"/>
      <c r="F78" s="294"/>
      <c r="G78" s="295"/>
      <c r="H78" s="294"/>
      <c r="I78" s="294"/>
      <c r="J78" s="294"/>
      <c r="K78" s="288"/>
    </row>
    <row r="79" s="1" customFormat="1" ht="15" customHeight="1">
      <c r="B79" s="286"/>
      <c r="C79" s="274" t="s">
        <v>50</v>
      </c>
      <c r="D79" s="296"/>
      <c r="E79" s="296"/>
      <c r="F79" s="297" t="s">
        <v>819</v>
      </c>
      <c r="G79" s="298"/>
      <c r="H79" s="274" t="s">
        <v>820</v>
      </c>
      <c r="I79" s="274" t="s">
        <v>821</v>
      </c>
      <c r="J79" s="274">
        <v>20</v>
      </c>
      <c r="K79" s="288"/>
    </row>
    <row r="80" s="1" customFormat="1" ht="15" customHeight="1">
      <c r="B80" s="286"/>
      <c r="C80" s="274" t="s">
        <v>822</v>
      </c>
      <c r="D80" s="274"/>
      <c r="E80" s="274"/>
      <c r="F80" s="297" t="s">
        <v>819</v>
      </c>
      <c r="G80" s="298"/>
      <c r="H80" s="274" t="s">
        <v>823</v>
      </c>
      <c r="I80" s="274" t="s">
        <v>821</v>
      </c>
      <c r="J80" s="274">
        <v>120</v>
      </c>
      <c r="K80" s="288"/>
    </row>
    <row r="81" s="1" customFormat="1" ht="15" customHeight="1">
      <c r="B81" s="299"/>
      <c r="C81" s="274" t="s">
        <v>824</v>
      </c>
      <c r="D81" s="274"/>
      <c r="E81" s="274"/>
      <c r="F81" s="297" t="s">
        <v>825</v>
      </c>
      <c r="G81" s="298"/>
      <c r="H81" s="274" t="s">
        <v>826</v>
      </c>
      <c r="I81" s="274" t="s">
        <v>821</v>
      </c>
      <c r="J81" s="274">
        <v>50</v>
      </c>
      <c r="K81" s="288"/>
    </row>
    <row r="82" s="1" customFormat="1" ht="15" customHeight="1">
      <c r="B82" s="299"/>
      <c r="C82" s="274" t="s">
        <v>827</v>
      </c>
      <c r="D82" s="274"/>
      <c r="E82" s="274"/>
      <c r="F82" s="297" t="s">
        <v>819</v>
      </c>
      <c r="G82" s="298"/>
      <c r="H82" s="274" t="s">
        <v>828</v>
      </c>
      <c r="I82" s="274" t="s">
        <v>829</v>
      </c>
      <c r="J82" s="274"/>
      <c r="K82" s="288"/>
    </row>
    <row r="83" s="1" customFormat="1" ht="15" customHeight="1">
      <c r="B83" s="299"/>
      <c r="C83" s="300" t="s">
        <v>830</v>
      </c>
      <c r="D83" s="300"/>
      <c r="E83" s="300"/>
      <c r="F83" s="301" t="s">
        <v>825</v>
      </c>
      <c r="G83" s="300"/>
      <c r="H83" s="300" t="s">
        <v>831</v>
      </c>
      <c r="I83" s="300" t="s">
        <v>821</v>
      </c>
      <c r="J83" s="300">
        <v>15</v>
      </c>
      <c r="K83" s="288"/>
    </row>
    <row r="84" s="1" customFormat="1" ht="15" customHeight="1">
      <c r="B84" s="299"/>
      <c r="C84" s="300" t="s">
        <v>832</v>
      </c>
      <c r="D84" s="300"/>
      <c r="E84" s="300"/>
      <c r="F84" s="301" t="s">
        <v>825</v>
      </c>
      <c r="G84" s="300"/>
      <c r="H84" s="300" t="s">
        <v>833</v>
      </c>
      <c r="I84" s="300" t="s">
        <v>821</v>
      </c>
      <c r="J84" s="300">
        <v>15</v>
      </c>
      <c r="K84" s="288"/>
    </row>
    <row r="85" s="1" customFormat="1" ht="15" customHeight="1">
      <c r="B85" s="299"/>
      <c r="C85" s="300" t="s">
        <v>834</v>
      </c>
      <c r="D85" s="300"/>
      <c r="E85" s="300"/>
      <c r="F85" s="301" t="s">
        <v>825</v>
      </c>
      <c r="G85" s="300"/>
      <c r="H85" s="300" t="s">
        <v>835</v>
      </c>
      <c r="I85" s="300" t="s">
        <v>821</v>
      </c>
      <c r="J85" s="300">
        <v>20</v>
      </c>
      <c r="K85" s="288"/>
    </row>
    <row r="86" s="1" customFormat="1" ht="15" customHeight="1">
      <c r="B86" s="299"/>
      <c r="C86" s="300" t="s">
        <v>836</v>
      </c>
      <c r="D86" s="300"/>
      <c r="E86" s="300"/>
      <c r="F86" s="301" t="s">
        <v>825</v>
      </c>
      <c r="G86" s="300"/>
      <c r="H86" s="300" t="s">
        <v>837</v>
      </c>
      <c r="I86" s="300" t="s">
        <v>821</v>
      </c>
      <c r="J86" s="300">
        <v>20</v>
      </c>
      <c r="K86" s="288"/>
    </row>
    <row r="87" s="1" customFormat="1" ht="15" customHeight="1">
      <c r="B87" s="299"/>
      <c r="C87" s="274" t="s">
        <v>838</v>
      </c>
      <c r="D87" s="274"/>
      <c r="E87" s="274"/>
      <c r="F87" s="297" t="s">
        <v>825</v>
      </c>
      <c r="G87" s="298"/>
      <c r="H87" s="274" t="s">
        <v>839</v>
      </c>
      <c r="I87" s="274" t="s">
        <v>821</v>
      </c>
      <c r="J87" s="274">
        <v>50</v>
      </c>
      <c r="K87" s="288"/>
    </row>
    <row r="88" s="1" customFormat="1" ht="15" customHeight="1">
      <c r="B88" s="299"/>
      <c r="C88" s="274" t="s">
        <v>840</v>
      </c>
      <c r="D88" s="274"/>
      <c r="E88" s="274"/>
      <c r="F88" s="297" t="s">
        <v>825</v>
      </c>
      <c r="G88" s="298"/>
      <c r="H88" s="274" t="s">
        <v>841</v>
      </c>
      <c r="I88" s="274" t="s">
        <v>821</v>
      </c>
      <c r="J88" s="274">
        <v>20</v>
      </c>
      <c r="K88" s="288"/>
    </row>
    <row r="89" s="1" customFormat="1" ht="15" customHeight="1">
      <c r="B89" s="299"/>
      <c r="C89" s="274" t="s">
        <v>842</v>
      </c>
      <c r="D89" s="274"/>
      <c r="E89" s="274"/>
      <c r="F89" s="297" t="s">
        <v>825</v>
      </c>
      <c r="G89" s="298"/>
      <c r="H89" s="274" t="s">
        <v>843</v>
      </c>
      <c r="I89" s="274" t="s">
        <v>821</v>
      </c>
      <c r="J89" s="274">
        <v>20</v>
      </c>
      <c r="K89" s="288"/>
    </row>
    <row r="90" s="1" customFormat="1" ht="15" customHeight="1">
      <c r="B90" s="299"/>
      <c r="C90" s="274" t="s">
        <v>844</v>
      </c>
      <c r="D90" s="274"/>
      <c r="E90" s="274"/>
      <c r="F90" s="297" t="s">
        <v>825</v>
      </c>
      <c r="G90" s="298"/>
      <c r="H90" s="274" t="s">
        <v>845</v>
      </c>
      <c r="I90" s="274" t="s">
        <v>821</v>
      </c>
      <c r="J90" s="274">
        <v>50</v>
      </c>
      <c r="K90" s="288"/>
    </row>
    <row r="91" s="1" customFormat="1" ht="15" customHeight="1">
      <c r="B91" s="299"/>
      <c r="C91" s="274" t="s">
        <v>846</v>
      </c>
      <c r="D91" s="274"/>
      <c r="E91" s="274"/>
      <c r="F91" s="297" t="s">
        <v>825</v>
      </c>
      <c r="G91" s="298"/>
      <c r="H91" s="274" t="s">
        <v>846</v>
      </c>
      <c r="I91" s="274" t="s">
        <v>821</v>
      </c>
      <c r="J91" s="274">
        <v>50</v>
      </c>
      <c r="K91" s="288"/>
    </row>
    <row r="92" s="1" customFormat="1" ht="15" customHeight="1">
      <c r="B92" s="299"/>
      <c r="C92" s="274" t="s">
        <v>847</v>
      </c>
      <c r="D92" s="274"/>
      <c r="E92" s="274"/>
      <c r="F92" s="297" t="s">
        <v>825</v>
      </c>
      <c r="G92" s="298"/>
      <c r="H92" s="274" t="s">
        <v>848</v>
      </c>
      <c r="I92" s="274" t="s">
        <v>821</v>
      </c>
      <c r="J92" s="274">
        <v>255</v>
      </c>
      <c r="K92" s="288"/>
    </row>
    <row r="93" s="1" customFormat="1" ht="15" customHeight="1">
      <c r="B93" s="299"/>
      <c r="C93" s="274" t="s">
        <v>849</v>
      </c>
      <c r="D93" s="274"/>
      <c r="E93" s="274"/>
      <c r="F93" s="297" t="s">
        <v>819</v>
      </c>
      <c r="G93" s="298"/>
      <c r="H93" s="274" t="s">
        <v>850</v>
      </c>
      <c r="I93" s="274" t="s">
        <v>851</v>
      </c>
      <c r="J93" s="274"/>
      <c r="K93" s="288"/>
    </row>
    <row r="94" s="1" customFormat="1" ht="15" customHeight="1">
      <c r="B94" s="299"/>
      <c r="C94" s="274" t="s">
        <v>852</v>
      </c>
      <c r="D94" s="274"/>
      <c r="E94" s="274"/>
      <c r="F94" s="297" t="s">
        <v>819</v>
      </c>
      <c r="G94" s="298"/>
      <c r="H94" s="274" t="s">
        <v>853</v>
      </c>
      <c r="I94" s="274" t="s">
        <v>854</v>
      </c>
      <c r="J94" s="274"/>
      <c r="K94" s="288"/>
    </row>
    <row r="95" s="1" customFormat="1" ht="15" customHeight="1">
      <c r="B95" s="299"/>
      <c r="C95" s="274" t="s">
        <v>855</v>
      </c>
      <c r="D95" s="274"/>
      <c r="E95" s="274"/>
      <c r="F95" s="297" t="s">
        <v>819</v>
      </c>
      <c r="G95" s="298"/>
      <c r="H95" s="274" t="s">
        <v>855</v>
      </c>
      <c r="I95" s="274" t="s">
        <v>854</v>
      </c>
      <c r="J95" s="274"/>
      <c r="K95" s="288"/>
    </row>
    <row r="96" s="1" customFormat="1" ht="15" customHeight="1">
      <c r="B96" s="299"/>
      <c r="C96" s="274" t="s">
        <v>35</v>
      </c>
      <c r="D96" s="274"/>
      <c r="E96" s="274"/>
      <c r="F96" s="297" t="s">
        <v>819</v>
      </c>
      <c r="G96" s="298"/>
      <c r="H96" s="274" t="s">
        <v>856</v>
      </c>
      <c r="I96" s="274" t="s">
        <v>854</v>
      </c>
      <c r="J96" s="274"/>
      <c r="K96" s="288"/>
    </row>
    <row r="97" s="1" customFormat="1" ht="15" customHeight="1">
      <c r="B97" s="299"/>
      <c r="C97" s="274" t="s">
        <v>45</v>
      </c>
      <c r="D97" s="274"/>
      <c r="E97" s="274"/>
      <c r="F97" s="297" t="s">
        <v>819</v>
      </c>
      <c r="G97" s="298"/>
      <c r="H97" s="274" t="s">
        <v>857</v>
      </c>
      <c r="I97" s="274" t="s">
        <v>854</v>
      </c>
      <c r="J97" s="274"/>
      <c r="K97" s="288"/>
    </row>
    <row r="98" s="1" customFormat="1" ht="15" customHeight="1">
      <c r="B98" s="302"/>
      <c r="C98" s="303"/>
      <c r="D98" s="303"/>
      <c r="E98" s="303"/>
      <c r="F98" s="303"/>
      <c r="G98" s="303"/>
      <c r="H98" s="303"/>
      <c r="I98" s="303"/>
      <c r="J98" s="303"/>
      <c r="K98" s="304"/>
    </row>
    <row r="99" s="1" customFormat="1" ht="18.75" customHeight="1">
      <c r="B99" s="305"/>
      <c r="C99" s="306"/>
      <c r="D99" s="306"/>
      <c r="E99" s="306"/>
      <c r="F99" s="306"/>
      <c r="G99" s="306"/>
      <c r="H99" s="306"/>
      <c r="I99" s="306"/>
      <c r="J99" s="306"/>
      <c r="K99" s="305"/>
    </row>
    <row r="100" s="1" customFormat="1" ht="18.75" customHeight="1">
      <c r="B100" s="282"/>
      <c r="C100" s="282"/>
      <c r="D100" s="282"/>
      <c r="E100" s="282"/>
      <c r="F100" s="282"/>
      <c r="G100" s="282"/>
      <c r="H100" s="282"/>
      <c r="I100" s="282"/>
      <c r="J100" s="282"/>
      <c r="K100" s="282"/>
    </row>
    <row r="101" s="1" customFormat="1" ht="7.5" customHeight="1">
      <c r="B101" s="283"/>
      <c r="C101" s="284"/>
      <c r="D101" s="284"/>
      <c r="E101" s="284"/>
      <c r="F101" s="284"/>
      <c r="G101" s="284"/>
      <c r="H101" s="284"/>
      <c r="I101" s="284"/>
      <c r="J101" s="284"/>
      <c r="K101" s="285"/>
    </row>
    <row r="102" s="1" customFormat="1" ht="45" customHeight="1">
      <c r="B102" s="286"/>
      <c r="C102" s="287" t="s">
        <v>858</v>
      </c>
      <c r="D102" s="287"/>
      <c r="E102" s="287"/>
      <c r="F102" s="287"/>
      <c r="G102" s="287"/>
      <c r="H102" s="287"/>
      <c r="I102" s="287"/>
      <c r="J102" s="287"/>
      <c r="K102" s="288"/>
    </row>
    <row r="103" s="1" customFormat="1" ht="17.25" customHeight="1">
      <c r="B103" s="286"/>
      <c r="C103" s="289" t="s">
        <v>813</v>
      </c>
      <c r="D103" s="289"/>
      <c r="E103" s="289"/>
      <c r="F103" s="289" t="s">
        <v>814</v>
      </c>
      <c r="G103" s="290"/>
      <c r="H103" s="289" t="s">
        <v>51</v>
      </c>
      <c r="I103" s="289" t="s">
        <v>54</v>
      </c>
      <c r="J103" s="289" t="s">
        <v>815</v>
      </c>
      <c r="K103" s="288"/>
    </row>
    <row r="104" s="1" customFormat="1" ht="17.25" customHeight="1">
      <c r="B104" s="286"/>
      <c r="C104" s="291" t="s">
        <v>816</v>
      </c>
      <c r="D104" s="291"/>
      <c r="E104" s="291"/>
      <c r="F104" s="292" t="s">
        <v>817</v>
      </c>
      <c r="G104" s="293"/>
      <c r="H104" s="291"/>
      <c r="I104" s="291"/>
      <c r="J104" s="291" t="s">
        <v>818</v>
      </c>
      <c r="K104" s="288"/>
    </row>
    <row r="105" s="1" customFormat="1" ht="5.25" customHeight="1">
      <c r="B105" s="286"/>
      <c r="C105" s="289"/>
      <c r="D105" s="289"/>
      <c r="E105" s="289"/>
      <c r="F105" s="289"/>
      <c r="G105" s="307"/>
      <c r="H105" s="289"/>
      <c r="I105" s="289"/>
      <c r="J105" s="289"/>
      <c r="K105" s="288"/>
    </row>
    <row r="106" s="1" customFormat="1" ht="15" customHeight="1">
      <c r="B106" s="286"/>
      <c r="C106" s="274" t="s">
        <v>50</v>
      </c>
      <c r="D106" s="296"/>
      <c r="E106" s="296"/>
      <c r="F106" s="297" t="s">
        <v>819</v>
      </c>
      <c r="G106" s="274"/>
      <c r="H106" s="274" t="s">
        <v>859</v>
      </c>
      <c r="I106" s="274" t="s">
        <v>821</v>
      </c>
      <c r="J106" s="274">
        <v>20</v>
      </c>
      <c r="K106" s="288"/>
    </row>
    <row r="107" s="1" customFormat="1" ht="15" customHeight="1">
      <c r="B107" s="286"/>
      <c r="C107" s="274" t="s">
        <v>822</v>
      </c>
      <c r="D107" s="274"/>
      <c r="E107" s="274"/>
      <c r="F107" s="297" t="s">
        <v>819</v>
      </c>
      <c r="G107" s="274"/>
      <c r="H107" s="274" t="s">
        <v>859</v>
      </c>
      <c r="I107" s="274" t="s">
        <v>821</v>
      </c>
      <c r="J107" s="274">
        <v>120</v>
      </c>
      <c r="K107" s="288"/>
    </row>
    <row r="108" s="1" customFormat="1" ht="15" customHeight="1">
      <c r="B108" s="299"/>
      <c r="C108" s="274" t="s">
        <v>824</v>
      </c>
      <c r="D108" s="274"/>
      <c r="E108" s="274"/>
      <c r="F108" s="297" t="s">
        <v>825</v>
      </c>
      <c r="G108" s="274"/>
      <c r="H108" s="274" t="s">
        <v>859</v>
      </c>
      <c r="I108" s="274" t="s">
        <v>821</v>
      </c>
      <c r="J108" s="274">
        <v>50</v>
      </c>
      <c r="K108" s="288"/>
    </row>
    <row r="109" s="1" customFormat="1" ht="15" customHeight="1">
      <c r="B109" s="299"/>
      <c r="C109" s="274" t="s">
        <v>827</v>
      </c>
      <c r="D109" s="274"/>
      <c r="E109" s="274"/>
      <c r="F109" s="297" t="s">
        <v>819</v>
      </c>
      <c r="G109" s="274"/>
      <c r="H109" s="274" t="s">
        <v>859</v>
      </c>
      <c r="I109" s="274" t="s">
        <v>829</v>
      </c>
      <c r="J109" s="274"/>
      <c r="K109" s="288"/>
    </row>
    <row r="110" s="1" customFormat="1" ht="15" customHeight="1">
      <c r="B110" s="299"/>
      <c r="C110" s="274" t="s">
        <v>838</v>
      </c>
      <c r="D110" s="274"/>
      <c r="E110" s="274"/>
      <c r="F110" s="297" t="s">
        <v>825</v>
      </c>
      <c r="G110" s="274"/>
      <c r="H110" s="274" t="s">
        <v>859</v>
      </c>
      <c r="I110" s="274" t="s">
        <v>821</v>
      </c>
      <c r="J110" s="274">
        <v>50</v>
      </c>
      <c r="K110" s="288"/>
    </row>
    <row r="111" s="1" customFormat="1" ht="15" customHeight="1">
      <c r="B111" s="299"/>
      <c r="C111" s="274" t="s">
        <v>846</v>
      </c>
      <c r="D111" s="274"/>
      <c r="E111" s="274"/>
      <c r="F111" s="297" t="s">
        <v>825</v>
      </c>
      <c r="G111" s="274"/>
      <c r="H111" s="274" t="s">
        <v>859</v>
      </c>
      <c r="I111" s="274" t="s">
        <v>821</v>
      </c>
      <c r="J111" s="274">
        <v>50</v>
      </c>
      <c r="K111" s="288"/>
    </row>
    <row r="112" s="1" customFormat="1" ht="15" customHeight="1">
      <c r="B112" s="299"/>
      <c r="C112" s="274" t="s">
        <v>844</v>
      </c>
      <c r="D112" s="274"/>
      <c r="E112" s="274"/>
      <c r="F112" s="297" t="s">
        <v>825</v>
      </c>
      <c r="G112" s="274"/>
      <c r="H112" s="274" t="s">
        <v>859</v>
      </c>
      <c r="I112" s="274" t="s">
        <v>821</v>
      </c>
      <c r="J112" s="274">
        <v>50</v>
      </c>
      <c r="K112" s="288"/>
    </row>
    <row r="113" s="1" customFormat="1" ht="15" customHeight="1">
      <c r="B113" s="299"/>
      <c r="C113" s="274" t="s">
        <v>50</v>
      </c>
      <c r="D113" s="274"/>
      <c r="E113" s="274"/>
      <c r="F113" s="297" t="s">
        <v>819</v>
      </c>
      <c r="G113" s="274"/>
      <c r="H113" s="274" t="s">
        <v>860</v>
      </c>
      <c r="I113" s="274" t="s">
        <v>821</v>
      </c>
      <c r="J113" s="274">
        <v>20</v>
      </c>
      <c r="K113" s="288"/>
    </row>
    <row r="114" s="1" customFormat="1" ht="15" customHeight="1">
      <c r="B114" s="299"/>
      <c r="C114" s="274" t="s">
        <v>861</v>
      </c>
      <c r="D114" s="274"/>
      <c r="E114" s="274"/>
      <c r="F114" s="297" t="s">
        <v>819</v>
      </c>
      <c r="G114" s="274"/>
      <c r="H114" s="274" t="s">
        <v>862</v>
      </c>
      <c r="I114" s="274" t="s">
        <v>821</v>
      </c>
      <c r="J114" s="274">
        <v>120</v>
      </c>
      <c r="K114" s="288"/>
    </row>
    <row r="115" s="1" customFormat="1" ht="15" customHeight="1">
      <c r="B115" s="299"/>
      <c r="C115" s="274" t="s">
        <v>35</v>
      </c>
      <c r="D115" s="274"/>
      <c r="E115" s="274"/>
      <c r="F115" s="297" t="s">
        <v>819</v>
      </c>
      <c r="G115" s="274"/>
      <c r="H115" s="274" t="s">
        <v>863</v>
      </c>
      <c r="I115" s="274" t="s">
        <v>854</v>
      </c>
      <c r="J115" s="274"/>
      <c r="K115" s="288"/>
    </row>
    <row r="116" s="1" customFormat="1" ht="15" customHeight="1">
      <c r="B116" s="299"/>
      <c r="C116" s="274" t="s">
        <v>45</v>
      </c>
      <c r="D116" s="274"/>
      <c r="E116" s="274"/>
      <c r="F116" s="297" t="s">
        <v>819</v>
      </c>
      <c r="G116" s="274"/>
      <c r="H116" s="274" t="s">
        <v>864</v>
      </c>
      <c r="I116" s="274" t="s">
        <v>854</v>
      </c>
      <c r="J116" s="274"/>
      <c r="K116" s="288"/>
    </row>
    <row r="117" s="1" customFormat="1" ht="15" customHeight="1">
      <c r="B117" s="299"/>
      <c r="C117" s="274" t="s">
        <v>54</v>
      </c>
      <c r="D117" s="274"/>
      <c r="E117" s="274"/>
      <c r="F117" s="297" t="s">
        <v>819</v>
      </c>
      <c r="G117" s="274"/>
      <c r="H117" s="274" t="s">
        <v>865</v>
      </c>
      <c r="I117" s="274" t="s">
        <v>866</v>
      </c>
      <c r="J117" s="274"/>
      <c r="K117" s="288"/>
    </row>
    <row r="118" s="1" customFormat="1" ht="15" customHeight="1">
      <c r="B118" s="302"/>
      <c r="C118" s="308"/>
      <c r="D118" s="308"/>
      <c r="E118" s="308"/>
      <c r="F118" s="308"/>
      <c r="G118" s="308"/>
      <c r="H118" s="308"/>
      <c r="I118" s="308"/>
      <c r="J118" s="308"/>
      <c r="K118" s="304"/>
    </row>
    <row r="119" s="1" customFormat="1" ht="18.75" customHeight="1">
      <c r="B119" s="309"/>
      <c r="C119" s="310"/>
      <c r="D119" s="310"/>
      <c r="E119" s="310"/>
      <c r="F119" s="311"/>
      <c r="G119" s="310"/>
      <c r="H119" s="310"/>
      <c r="I119" s="310"/>
      <c r="J119" s="310"/>
      <c r="K119" s="309"/>
    </row>
    <row r="120" s="1" customFormat="1" ht="18.75" customHeight="1">
      <c r="B120" s="282"/>
      <c r="C120" s="282"/>
      <c r="D120" s="282"/>
      <c r="E120" s="282"/>
      <c r="F120" s="282"/>
      <c r="G120" s="282"/>
      <c r="H120" s="282"/>
      <c r="I120" s="282"/>
      <c r="J120" s="282"/>
      <c r="K120" s="282"/>
    </row>
    <row r="121" s="1" customFormat="1" ht="7.5" customHeight="1">
      <c r="B121" s="312"/>
      <c r="C121" s="313"/>
      <c r="D121" s="313"/>
      <c r="E121" s="313"/>
      <c r="F121" s="313"/>
      <c r="G121" s="313"/>
      <c r="H121" s="313"/>
      <c r="I121" s="313"/>
      <c r="J121" s="313"/>
      <c r="K121" s="314"/>
    </row>
    <row r="122" s="1" customFormat="1" ht="45" customHeight="1">
      <c r="B122" s="315"/>
      <c r="C122" s="265" t="s">
        <v>867</v>
      </c>
      <c r="D122" s="265"/>
      <c r="E122" s="265"/>
      <c r="F122" s="265"/>
      <c r="G122" s="265"/>
      <c r="H122" s="265"/>
      <c r="I122" s="265"/>
      <c r="J122" s="265"/>
      <c r="K122" s="316"/>
    </row>
    <row r="123" s="1" customFormat="1" ht="17.25" customHeight="1">
      <c r="B123" s="317"/>
      <c r="C123" s="289" t="s">
        <v>813</v>
      </c>
      <c r="D123" s="289"/>
      <c r="E123" s="289"/>
      <c r="F123" s="289" t="s">
        <v>814</v>
      </c>
      <c r="G123" s="290"/>
      <c r="H123" s="289" t="s">
        <v>51</v>
      </c>
      <c r="I123" s="289" t="s">
        <v>54</v>
      </c>
      <c r="J123" s="289" t="s">
        <v>815</v>
      </c>
      <c r="K123" s="318"/>
    </row>
    <row r="124" s="1" customFormat="1" ht="17.25" customHeight="1">
      <c r="B124" s="317"/>
      <c r="C124" s="291" t="s">
        <v>816</v>
      </c>
      <c r="D124" s="291"/>
      <c r="E124" s="291"/>
      <c r="F124" s="292" t="s">
        <v>817</v>
      </c>
      <c r="G124" s="293"/>
      <c r="H124" s="291"/>
      <c r="I124" s="291"/>
      <c r="J124" s="291" t="s">
        <v>818</v>
      </c>
      <c r="K124" s="318"/>
    </row>
    <row r="125" s="1" customFormat="1" ht="5.25" customHeight="1">
      <c r="B125" s="319"/>
      <c r="C125" s="294"/>
      <c r="D125" s="294"/>
      <c r="E125" s="294"/>
      <c r="F125" s="294"/>
      <c r="G125" s="320"/>
      <c r="H125" s="294"/>
      <c r="I125" s="294"/>
      <c r="J125" s="294"/>
      <c r="K125" s="321"/>
    </row>
    <row r="126" s="1" customFormat="1" ht="15" customHeight="1">
      <c r="B126" s="319"/>
      <c r="C126" s="274" t="s">
        <v>822</v>
      </c>
      <c r="D126" s="296"/>
      <c r="E126" s="296"/>
      <c r="F126" s="297" t="s">
        <v>819</v>
      </c>
      <c r="G126" s="274"/>
      <c r="H126" s="274" t="s">
        <v>859</v>
      </c>
      <c r="I126" s="274" t="s">
        <v>821</v>
      </c>
      <c r="J126" s="274">
        <v>120</v>
      </c>
      <c r="K126" s="322"/>
    </row>
    <row r="127" s="1" customFormat="1" ht="15" customHeight="1">
      <c r="B127" s="319"/>
      <c r="C127" s="274" t="s">
        <v>868</v>
      </c>
      <c r="D127" s="274"/>
      <c r="E127" s="274"/>
      <c r="F127" s="297" t="s">
        <v>819</v>
      </c>
      <c r="G127" s="274"/>
      <c r="H127" s="274" t="s">
        <v>869</v>
      </c>
      <c r="I127" s="274" t="s">
        <v>821</v>
      </c>
      <c r="J127" s="274" t="s">
        <v>870</v>
      </c>
      <c r="K127" s="322"/>
    </row>
    <row r="128" s="1" customFormat="1" ht="15" customHeight="1">
      <c r="B128" s="319"/>
      <c r="C128" s="274" t="s">
        <v>767</v>
      </c>
      <c r="D128" s="274"/>
      <c r="E128" s="274"/>
      <c r="F128" s="297" t="s">
        <v>819</v>
      </c>
      <c r="G128" s="274"/>
      <c r="H128" s="274" t="s">
        <v>871</v>
      </c>
      <c r="I128" s="274" t="s">
        <v>821</v>
      </c>
      <c r="J128" s="274" t="s">
        <v>870</v>
      </c>
      <c r="K128" s="322"/>
    </row>
    <row r="129" s="1" customFormat="1" ht="15" customHeight="1">
      <c r="B129" s="319"/>
      <c r="C129" s="274" t="s">
        <v>830</v>
      </c>
      <c r="D129" s="274"/>
      <c r="E129" s="274"/>
      <c r="F129" s="297" t="s">
        <v>825</v>
      </c>
      <c r="G129" s="274"/>
      <c r="H129" s="274" t="s">
        <v>831</v>
      </c>
      <c r="I129" s="274" t="s">
        <v>821</v>
      </c>
      <c r="J129" s="274">
        <v>15</v>
      </c>
      <c r="K129" s="322"/>
    </row>
    <row r="130" s="1" customFormat="1" ht="15" customHeight="1">
      <c r="B130" s="319"/>
      <c r="C130" s="300" t="s">
        <v>832</v>
      </c>
      <c r="D130" s="300"/>
      <c r="E130" s="300"/>
      <c r="F130" s="301" t="s">
        <v>825</v>
      </c>
      <c r="G130" s="300"/>
      <c r="H130" s="300" t="s">
        <v>833</v>
      </c>
      <c r="I130" s="300" t="s">
        <v>821</v>
      </c>
      <c r="J130" s="300">
        <v>15</v>
      </c>
      <c r="K130" s="322"/>
    </row>
    <row r="131" s="1" customFormat="1" ht="15" customHeight="1">
      <c r="B131" s="319"/>
      <c r="C131" s="300" t="s">
        <v>834</v>
      </c>
      <c r="D131" s="300"/>
      <c r="E131" s="300"/>
      <c r="F131" s="301" t="s">
        <v>825</v>
      </c>
      <c r="G131" s="300"/>
      <c r="H131" s="300" t="s">
        <v>835</v>
      </c>
      <c r="I131" s="300" t="s">
        <v>821</v>
      </c>
      <c r="J131" s="300">
        <v>20</v>
      </c>
      <c r="K131" s="322"/>
    </row>
    <row r="132" s="1" customFormat="1" ht="15" customHeight="1">
      <c r="B132" s="319"/>
      <c r="C132" s="300" t="s">
        <v>836</v>
      </c>
      <c r="D132" s="300"/>
      <c r="E132" s="300"/>
      <c r="F132" s="301" t="s">
        <v>825</v>
      </c>
      <c r="G132" s="300"/>
      <c r="H132" s="300" t="s">
        <v>837</v>
      </c>
      <c r="I132" s="300" t="s">
        <v>821</v>
      </c>
      <c r="J132" s="300">
        <v>20</v>
      </c>
      <c r="K132" s="322"/>
    </row>
    <row r="133" s="1" customFormat="1" ht="15" customHeight="1">
      <c r="B133" s="319"/>
      <c r="C133" s="274" t="s">
        <v>824</v>
      </c>
      <c r="D133" s="274"/>
      <c r="E133" s="274"/>
      <c r="F133" s="297" t="s">
        <v>825</v>
      </c>
      <c r="G133" s="274"/>
      <c r="H133" s="274" t="s">
        <v>859</v>
      </c>
      <c r="I133" s="274" t="s">
        <v>821</v>
      </c>
      <c r="J133" s="274">
        <v>50</v>
      </c>
      <c r="K133" s="322"/>
    </row>
    <row r="134" s="1" customFormat="1" ht="15" customHeight="1">
      <c r="B134" s="319"/>
      <c r="C134" s="274" t="s">
        <v>838</v>
      </c>
      <c r="D134" s="274"/>
      <c r="E134" s="274"/>
      <c r="F134" s="297" t="s">
        <v>825</v>
      </c>
      <c r="G134" s="274"/>
      <c r="H134" s="274" t="s">
        <v>859</v>
      </c>
      <c r="I134" s="274" t="s">
        <v>821</v>
      </c>
      <c r="J134" s="274">
        <v>50</v>
      </c>
      <c r="K134" s="322"/>
    </row>
    <row r="135" s="1" customFormat="1" ht="15" customHeight="1">
      <c r="B135" s="319"/>
      <c r="C135" s="274" t="s">
        <v>844</v>
      </c>
      <c r="D135" s="274"/>
      <c r="E135" s="274"/>
      <c r="F135" s="297" t="s">
        <v>825</v>
      </c>
      <c r="G135" s="274"/>
      <c r="H135" s="274" t="s">
        <v>859</v>
      </c>
      <c r="I135" s="274" t="s">
        <v>821</v>
      </c>
      <c r="J135" s="274">
        <v>50</v>
      </c>
      <c r="K135" s="322"/>
    </row>
    <row r="136" s="1" customFormat="1" ht="15" customHeight="1">
      <c r="B136" s="319"/>
      <c r="C136" s="274" t="s">
        <v>846</v>
      </c>
      <c r="D136" s="274"/>
      <c r="E136" s="274"/>
      <c r="F136" s="297" t="s">
        <v>825</v>
      </c>
      <c r="G136" s="274"/>
      <c r="H136" s="274" t="s">
        <v>859</v>
      </c>
      <c r="I136" s="274" t="s">
        <v>821</v>
      </c>
      <c r="J136" s="274">
        <v>50</v>
      </c>
      <c r="K136" s="322"/>
    </row>
    <row r="137" s="1" customFormat="1" ht="15" customHeight="1">
      <c r="B137" s="319"/>
      <c r="C137" s="274" t="s">
        <v>847</v>
      </c>
      <c r="D137" s="274"/>
      <c r="E137" s="274"/>
      <c r="F137" s="297" t="s">
        <v>825</v>
      </c>
      <c r="G137" s="274"/>
      <c r="H137" s="274" t="s">
        <v>872</v>
      </c>
      <c r="I137" s="274" t="s">
        <v>821</v>
      </c>
      <c r="J137" s="274">
        <v>255</v>
      </c>
      <c r="K137" s="322"/>
    </row>
    <row r="138" s="1" customFormat="1" ht="15" customHeight="1">
      <c r="B138" s="319"/>
      <c r="C138" s="274" t="s">
        <v>849</v>
      </c>
      <c r="D138" s="274"/>
      <c r="E138" s="274"/>
      <c r="F138" s="297" t="s">
        <v>819</v>
      </c>
      <c r="G138" s="274"/>
      <c r="H138" s="274" t="s">
        <v>873</v>
      </c>
      <c r="I138" s="274" t="s">
        <v>851</v>
      </c>
      <c r="J138" s="274"/>
      <c r="K138" s="322"/>
    </row>
    <row r="139" s="1" customFormat="1" ht="15" customHeight="1">
      <c r="B139" s="319"/>
      <c r="C139" s="274" t="s">
        <v>852</v>
      </c>
      <c r="D139" s="274"/>
      <c r="E139" s="274"/>
      <c r="F139" s="297" t="s">
        <v>819</v>
      </c>
      <c r="G139" s="274"/>
      <c r="H139" s="274" t="s">
        <v>874</v>
      </c>
      <c r="I139" s="274" t="s">
        <v>854</v>
      </c>
      <c r="J139" s="274"/>
      <c r="K139" s="322"/>
    </row>
    <row r="140" s="1" customFormat="1" ht="15" customHeight="1">
      <c r="B140" s="319"/>
      <c r="C140" s="274" t="s">
        <v>855</v>
      </c>
      <c r="D140" s="274"/>
      <c r="E140" s="274"/>
      <c r="F140" s="297" t="s">
        <v>819</v>
      </c>
      <c r="G140" s="274"/>
      <c r="H140" s="274" t="s">
        <v>855</v>
      </c>
      <c r="I140" s="274" t="s">
        <v>854</v>
      </c>
      <c r="J140" s="274"/>
      <c r="K140" s="322"/>
    </row>
    <row r="141" s="1" customFormat="1" ht="15" customHeight="1">
      <c r="B141" s="319"/>
      <c r="C141" s="274" t="s">
        <v>35</v>
      </c>
      <c r="D141" s="274"/>
      <c r="E141" s="274"/>
      <c r="F141" s="297" t="s">
        <v>819</v>
      </c>
      <c r="G141" s="274"/>
      <c r="H141" s="274" t="s">
        <v>875</v>
      </c>
      <c r="I141" s="274" t="s">
        <v>854</v>
      </c>
      <c r="J141" s="274"/>
      <c r="K141" s="322"/>
    </row>
    <row r="142" s="1" customFormat="1" ht="15" customHeight="1">
      <c r="B142" s="319"/>
      <c r="C142" s="274" t="s">
        <v>876</v>
      </c>
      <c r="D142" s="274"/>
      <c r="E142" s="274"/>
      <c r="F142" s="297" t="s">
        <v>819</v>
      </c>
      <c r="G142" s="274"/>
      <c r="H142" s="274" t="s">
        <v>877</v>
      </c>
      <c r="I142" s="274" t="s">
        <v>854</v>
      </c>
      <c r="J142" s="274"/>
      <c r="K142" s="322"/>
    </row>
    <row r="143" s="1" customFormat="1" ht="15" customHeight="1">
      <c r="B143" s="323"/>
      <c r="C143" s="324"/>
      <c r="D143" s="324"/>
      <c r="E143" s="324"/>
      <c r="F143" s="324"/>
      <c r="G143" s="324"/>
      <c r="H143" s="324"/>
      <c r="I143" s="324"/>
      <c r="J143" s="324"/>
      <c r="K143" s="325"/>
    </row>
    <row r="144" s="1" customFormat="1" ht="18.75" customHeight="1">
      <c r="B144" s="310"/>
      <c r="C144" s="310"/>
      <c r="D144" s="310"/>
      <c r="E144" s="310"/>
      <c r="F144" s="311"/>
      <c r="G144" s="310"/>
      <c r="H144" s="310"/>
      <c r="I144" s="310"/>
      <c r="J144" s="310"/>
      <c r="K144" s="310"/>
    </row>
    <row r="145" s="1" customFormat="1" ht="18.75" customHeight="1">
      <c r="B145" s="282"/>
      <c r="C145" s="282"/>
      <c r="D145" s="282"/>
      <c r="E145" s="282"/>
      <c r="F145" s="282"/>
      <c r="G145" s="282"/>
      <c r="H145" s="282"/>
      <c r="I145" s="282"/>
      <c r="J145" s="282"/>
      <c r="K145" s="282"/>
    </row>
    <row r="146" s="1" customFormat="1" ht="7.5" customHeight="1">
      <c r="B146" s="283"/>
      <c r="C146" s="284"/>
      <c r="D146" s="284"/>
      <c r="E146" s="284"/>
      <c r="F146" s="284"/>
      <c r="G146" s="284"/>
      <c r="H146" s="284"/>
      <c r="I146" s="284"/>
      <c r="J146" s="284"/>
      <c r="K146" s="285"/>
    </row>
    <row r="147" s="1" customFormat="1" ht="45" customHeight="1">
      <c r="B147" s="286"/>
      <c r="C147" s="287" t="s">
        <v>878</v>
      </c>
      <c r="D147" s="287"/>
      <c r="E147" s="287"/>
      <c r="F147" s="287"/>
      <c r="G147" s="287"/>
      <c r="H147" s="287"/>
      <c r="I147" s="287"/>
      <c r="J147" s="287"/>
      <c r="K147" s="288"/>
    </row>
    <row r="148" s="1" customFormat="1" ht="17.25" customHeight="1">
      <c r="B148" s="286"/>
      <c r="C148" s="289" t="s">
        <v>813</v>
      </c>
      <c r="D148" s="289"/>
      <c r="E148" s="289"/>
      <c r="F148" s="289" t="s">
        <v>814</v>
      </c>
      <c r="G148" s="290"/>
      <c r="H148" s="289" t="s">
        <v>51</v>
      </c>
      <c r="I148" s="289" t="s">
        <v>54</v>
      </c>
      <c r="J148" s="289" t="s">
        <v>815</v>
      </c>
      <c r="K148" s="288"/>
    </row>
    <row r="149" s="1" customFormat="1" ht="17.25" customHeight="1">
      <c r="B149" s="286"/>
      <c r="C149" s="291" t="s">
        <v>816</v>
      </c>
      <c r="D149" s="291"/>
      <c r="E149" s="291"/>
      <c r="F149" s="292" t="s">
        <v>817</v>
      </c>
      <c r="G149" s="293"/>
      <c r="H149" s="291"/>
      <c r="I149" s="291"/>
      <c r="J149" s="291" t="s">
        <v>818</v>
      </c>
      <c r="K149" s="288"/>
    </row>
    <row r="150" s="1" customFormat="1" ht="5.25" customHeight="1">
      <c r="B150" s="299"/>
      <c r="C150" s="294"/>
      <c r="D150" s="294"/>
      <c r="E150" s="294"/>
      <c r="F150" s="294"/>
      <c r="G150" s="295"/>
      <c r="H150" s="294"/>
      <c r="I150" s="294"/>
      <c r="J150" s="294"/>
      <c r="K150" s="322"/>
    </row>
    <row r="151" s="1" customFormat="1" ht="15" customHeight="1">
      <c r="B151" s="299"/>
      <c r="C151" s="326" t="s">
        <v>822</v>
      </c>
      <c r="D151" s="274"/>
      <c r="E151" s="274"/>
      <c r="F151" s="327" t="s">
        <v>819</v>
      </c>
      <c r="G151" s="274"/>
      <c r="H151" s="326" t="s">
        <v>859</v>
      </c>
      <c r="I151" s="326" t="s">
        <v>821</v>
      </c>
      <c r="J151" s="326">
        <v>120</v>
      </c>
      <c r="K151" s="322"/>
    </row>
    <row r="152" s="1" customFormat="1" ht="15" customHeight="1">
      <c r="B152" s="299"/>
      <c r="C152" s="326" t="s">
        <v>868</v>
      </c>
      <c r="D152" s="274"/>
      <c r="E152" s="274"/>
      <c r="F152" s="327" t="s">
        <v>819</v>
      </c>
      <c r="G152" s="274"/>
      <c r="H152" s="326" t="s">
        <v>879</v>
      </c>
      <c r="I152" s="326" t="s">
        <v>821</v>
      </c>
      <c r="J152" s="326" t="s">
        <v>870</v>
      </c>
      <c r="K152" s="322"/>
    </row>
    <row r="153" s="1" customFormat="1" ht="15" customHeight="1">
      <c r="B153" s="299"/>
      <c r="C153" s="326" t="s">
        <v>767</v>
      </c>
      <c r="D153" s="274"/>
      <c r="E153" s="274"/>
      <c r="F153" s="327" t="s">
        <v>819</v>
      </c>
      <c r="G153" s="274"/>
      <c r="H153" s="326" t="s">
        <v>880</v>
      </c>
      <c r="I153" s="326" t="s">
        <v>821</v>
      </c>
      <c r="J153" s="326" t="s">
        <v>870</v>
      </c>
      <c r="K153" s="322"/>
    </row>
    <row r="154" s="1" customFormat="1" ht="15" customHeight="1">
      <c r="B154" s="299"/>
      <c r="C154" s="326" t="s">
        <v>824</v>
      </c>
      <c r="D154" s="274"/>
      <c r="E154" s="274"/>
      <c r="F154" s="327" t="s">
        <v>825</v>
      </c>
      <c r="G154" s="274"/>
      <c r="H154" s="326" t="s">
        <v>859</v>
      </c>
      <c r="I154" s="326" t="s">
        <v>821</v>
      </c>
      <c r="J154" s="326">
        <v>50</v>
      </c>
      <c r="K154" s="322"/>
    </row>
    <row r="155" s="1" customFormat="1" ht="15" customHeight="1">
      <c r="B155" s="299"/>
      <c r="C155" s="326" t="s">
        <v>827</v>
      </c>
      <c r="D155" s="274"/>
      <c r="E155" s="274"/>
      <c r="F155" s="327" t="s">
        <v>819</v>
      </c>
      <c r="G155" s="274"/>
      <c r="H155" s="326" t="s">
        <v>859</v>
      </c>
      <c r="I155" s="326" t="s">
        <v>829</v>
      </c>
      <c r="J155" s="326"/>
      <c r="K155" s="322"/>
    </row>
    <row r="156" s="1" customFormat="1" ht="15" customHeight="1">
      <c r="B156" s="299"/>
      <c r="C156" s="326" t="s">
        <v>838</v>
      </c>
      <c r="D156" s="274"/>
      <c r="E156" s="274"/>
      <c r="F156" s="327" t="s">
        <v>825</v>
      </c>
      <c r="G156" s="274"/>
      <c r="H156" s="326" t="s">
        <v>859</v>
      </c>
      <c r="I156" s="326" t="s">
        <v>821</v>
      </c>
      <c r="J156" s="326">
        <v>50</v>
      </c>
      <c r="K156" s="322"/>
    </row>
    <row r="157" s="1" customFormat="1" ht="15" customHeight="1">
      <c r="B157" s="299"/>
      <c r="C157" s="326" t="s">
        <v>846</v>
      </c>
      <c r="D157" s="274"/>
      <c r="E157" s="274"/>
      <c r="F157" s="327" t="s">
        <v>825</v>
      </c>
      <c r="G157" s="274"/>
      <c r="H157" s="326" t="s">
        <v>859</v>
      </c>
      <c r="I157" s="326" t="s">
        <v>821</v>
      </c>
      <c r="J157" s="326">
        <v>50</v>
      </c>
      <c r="K157" s="322"/>
    </row>
    <row r="158" s="1" customFormat="1" ht="15" customHeight="1">
      <c r="B158" s="299"/>
      <c r="C158" s="326" t="s">
        <v>844</v>
      </c>
      <c r="D158" s="274"/>
      <c r="E158" s="274"/>
      <c r="F158" s="327" t="s">
        <v>825</v>
      </c>
      <c r="G158" s="274"/>
      <c r="H158" s="326" t="s">
        <v>859</v>
      </c>
      <c r="I158" s="326" t="s">
        <v>821</v>
      </c>
      <c r="J158" s="326">
        <v>50</v>
      </c>
      <c r="K158" s="322"/>
    </row>
    <row r="159" s="1" customFormat="1" ht="15" customHeight="1">
      <c r="B159" s="299"/>
      <c r="C159" s="326" t="s">
        <v>87</v>
      </c>
      <c r="D159" s="274"/>
      <c r="E159" s="274"/>
      <c r="F159" s="327" t="s">
        <v>819</v>
      </c>
      <c r="G159" s="274"/>
      <c r="H159" s="326" t="s">
        <v>881</v>
      </c>
      <c r="I159" s="326" t="s">
        <v>821</v>
      </c>
      <c r="J159" s="326" t="s">
        <v>882</v>
      </c>
      <c r="K159" s="322"/>
    </row>
    <row r="160" s="1" customFormat="1" ht="15" customHeight="1">
      <c r="B160" s="299"/>
      <c r="C160" s="326" t="s">
        <v>883</v>
      </c>
      <c r="D160" s="274"/>
      <c r="E160" s="274"/>
      <c r="F160" s="327" t="s">
        <v>819</v>
      </c>
      <c r="G160" s="274"/>
      <c r="H160" s="326" t="s">
        <v>884</v>
      </c>
      <c r="I160" s="326" t="s">
        <v>854</v>
      </c>
      <c r="J160" s="326"/>
      <c r="K160" s="322"/>
    </row>
    <row r="161" s="1" customFormat="1" ht="15" customHeight="1">
      <c r="B161" s="328"/>
      <c r="C161" s="308"/>
      <c r="D161" s="308"/>
      <c r="E161" s="308"/>
      <c r="F161" s="308"/>
      <c r="G161" s="308"/>
      <c r="H161" s="308"/>
      <c r="I161" s="308"/>
      <c r="J161" s="308"/>
      <c r="K161" s="329"/>
    </row>
    <row r="162" s="1" customFormat="1" ht="18.75" customHeight="1">
      <c r="B162" s="310"/>
      <c r="C162" s="320"/>
      <c r="D162" s="320"/>
      <c r="E162" s="320"/>
      <c r="F162" s="330"/>
      <c r="G162" s="320"/>
      <c r="H162" s="320"/>
      <c r="I162" s="320"/>
      <c r="J162" s="320"/>
      <c r="K162" s="310"/>
    </row>
    <row r="163" s="1" customFormat="1" ht="18.75" customHeight="1">
      <c r="B163" s="282"/>
      <c r="C163" s="282"/>
      <c r="D163" s="282"/>
      <c r="E163" s="282"/>
      <c r="F163" s="282"/>
      <c r="G163" s="282"/>
      <c r="H163" s="282"/>
      <c r="I163" s="282"/>
      <c r="J163" s="282"/>
      <c r="K163" s="282"/>
    </row>
    <row r="164" s="1" customFormat="1" ht="7.5" customHeight="1">
      <c r="B164" s="261"/>
      <c r="C164" s="262"/>
      <c r="D164" s="262"/>
      <c r="E164" s="262"/>
      <c r="F164" s="262"/>
      <c r="G164" s="262"/>
      <c r="H164" s="262"/>
      <c r="I164" s="262"/>
      <c r="J164" s="262"/>
      <c r="K164" s="263"/>
    </row>
    <row r="165" s="1" customFormat="1" ht="45" customHeight="1">
      <c r="B165" s="264"/>
      <c r="C165" s="265" t="s">
        <v>885</v>
      </c>
      <c r="D165" s="265"/>
      <c r="E165" s="265"/>
      <c r="F165" s="265"/>
      <c r="G165" s="265"/>
      <c r="H165" s="265"/>
      <c r="I165" s="265"/>
      <c r="J165" s="265"/>
      <c r="K165" s="266"/>
    </row>
    <row r="166" s="1" customFormat="1" ht="17.25" customHeight="1">
      <c r="B166" s="264"/>
      <c r="C166" s="289" t="s">
        <v>813</v>
      </c>
      <c r="D166" s="289"/>
      <c r="E166" s="289"/>
      <c r="F166" s="289" t="s">
        <v>814</v>
      </c>
      <c r="G166" s="331"/>
      <c r="H166" s="332" t="s">
        <v>51</v>
      </c>
      <c r="I166" s="332" t="s">
        <v>54</v>
      </c>
      <c r="J166" s="289" t="s">
        <v>815</v>
      </c>
      <c r="K166" s="266"/>
    </row>
    <row r="167" s="1" customFormat="1" ht="17.25" customHeight="1">
      <c r="B167" s="267"/>
      <c r="C167" s="291" t="s">
        <v>816</v>
      </c>
      <c r="D167" s="291"/>
      <c r="E167" s="291"/>
      <c r="F167" s="292" t="s">
        <v>817</v>
      </c>
      <c r="G167" s="333"/>
      <c r="H167" s="334"/>
      <c r="I167" s="334"/>
      <c r="J167" s="291" t="s">
        <v>818</v>
      </c>
      <c r="K167" s="269"/>
    </row>
    <row r="168" s="1" customFormat="1" ht="5.25" customHeight="1">
      <c r="B168" s="299"/>
      <c r="C168" s="294"/>
      <c r="D168" s="294"/>
      <c r="E168" s="294"/>
      <c r="F168" s="294"/>
      <c r="G168" s="295"/>
      <c r="H168" s="294"/>
      <c r="I168" s="294"/>
      <c r="J168" s="294"/>
      <c r="K168" s="322"/>
    </row>
    <row r="169" s="1" customFormat="1" ht="15" customHeight="1">
      <c r="B169" s="299"/>
      <c r="C169" s="274" t="s">
        <v>822</v>
      </c>
      <c r="D169" s="274"/>
      <c r="E169" s="274"/>
      <c r="F169" s="297" t="s">
        <v>819</v>
      </c>
      <c r="G169" s="274"/>
      <c r="H169" s="274" t="s">
        <v>859</v>
      </c>
      <c r="I169" s="274" t="s">
        <v>821</v>
      </c>
      <c r="J169" s="274">
        <v>120</v>
      </c>
      <c r="K169" s="322"/>
    </row>
    <row r="170" s="1" customFormat="1" ht="15" customHeight="1">
      <c r="B170" s="299"/>
      <c r="C170" s="274" t="s">
        <v>868</v>
      </c>
      <c r="D170" s="274"/>
      <c r="E170" s="274"/>
      <c r="F170" s="297" t="s">
        <v>819</v>
      </c>
      <c r="G170" s="274"/>
      <c r="H170" s="274" t="s">
        <v>869</v>
      </c>
      <c r="I170" s="274" t="s">
        <v>821</v>
      </c>
      <c r="J170" s="274" t="s">
        <v>870</v>
      </c>
      <c r="K170" s="322"/>
    </row>
    <row r="171" s="1" customFormat="1" ht="15" customHeight="1">
      <c r="B171" s="299"/>
      <c r="C171" s="274" t="s">
        <v>767</v>
      </c>
      <c r="D171" s="274"/>
      <c r="E171" s="274"/>
      <c r="F171" s="297" t="s">
        <v>819</v>
      </c>
      <c r="G171" s="274"/>
      <c r="H171" s="274" t="s">
        <v>886</v>
      </c>
      <c r="I171" s="274" t="s">
        <v>821</v>
      </c>
      <c r="J171" s="274" t="s">
        <v>870</v>
      </c>
      <c r="K171" s="322"/>
    </row>
    <row r="172" s="1" customFormat="1" ht="15" customHeight="1">
      <c r="B172" s="299"/>
      <c r="C172" s="274" t="s">
        <v>824</v>
      </c>
      <c r="D172" s="274"/>
      <c r="E172" s="274"/>
      <c r="F172" s="297" t="s">
        <v>825</v>
      </c>
      <c r="G172" s="274"/>
      <c r="H172" s="274" t="s">
        <v>886</v>
      </c>
      <c r="I172" s="274" t="s">
        <v>821</v>
      </c>
      <c r="J172" s="274">
        <v>50</v>
      </c>
      <c r="K172" s="322"/>
    </row>
    <row r="173" s="1" customFormat="1" ht="15" customHeight="1">
      <c r="B173" s="299"/>
      <c r="C173" s="274" t="s">
        <v>827</v>
      </c>
      <c r="D173" s="274"/>
      <c r="E173" s="274"/>
      <c r="F173" s="297" t="s">
        <v>819</v>
      </c>
      <c r="G173" s="274"/>
      <c r="H173" s="274" t="s">
        <v>886</v>
      </c>
      <c r="I173" s="274" t="s">
        <v>829</v>
      </c>
      <c r="J173" s="274"/>
      <c r="K173" s="322"/>
    </row>
    <row r="174" s="1" customFormat="1" ht="15" customHeight="1">
      <c r="B174" s="299"/>
      <c r="C174" s="274" t="s">
        <v>838</v>
      </c>
      <c r="D174" s="274"/>
      <c r="E174" s="274"/>
      <c r="F174" s="297" t="s">
        <v>825</v>
      </c>
      <c r="G174" s="274"/>
      <c r="H174" s="274" t="s">
        <v>886</v>
      </c>
      <c r="I174" s="274" t="s">
        <v>821</v>
      </c>
      <c r="J174" s="274">
        <v>50</v>
      </c>
      <c r="K174" s="322"/>
    </row>
    <row r="175" s="1" customFormat="1" ht="15" customHeight="1">
      <c r="B175" s="299"/>
      <c r="C175" s="274" t="s">
        <v>846</v>
      </c>
      <c r="D175" s="274"/>
      <c r="E175" s="274"/>
      <c r="F175" s="297" t="s">
        <v>825</v>
      </c>
      <c r="G175" s="274"/>
      <c r="H175" s="274" t="s">
        <v>886</v>
      </c>
      <c r="I175" s="274" t="s">
        <v>821</v>
      </c>
      <c r="J175" s="274">
        <v>50</v>
      </c>
      <c r="K175" s="322"/>
    </row>
    <row r="176" s="1" customFormat="1" ht="15" customHeight="1">
      <c r="B176" s="299"/>
      <c r="C176" s="274" t="s">
        <v>844</v>
      </c>
      <c r="D176" s="274"/>
      <c r="E176" s="274"/>
      <c r="F176" s="297" t="s">
        <v>825</v>
      </c>
      <c r="G176" s="274"/>
      <c r="H176" s="274" t="s">
        <v>886</v>
      </c>
      <c r="I176" s="274" t="s">
        <v>821</v>
      </c>
      <c r="J176" s="274">
        <v>50</v>
      </c>
      <c r="K176" s="322"/>
    </row>
    <row r="177" s="1" customFormat="1" ht="15" customHeight="1">
      <c r="B177" s="299"/>
      <c r="C177" s="274" t="s">
        <v>105</v>
      </c>
      <c r="D177" s="274"/>
      <c r="E177" s="274"/>
      <c r="F177" s="297" t="s">
        <v>819</v>
      </c>
      <c r="G177" s="274"/>
      <c r="H177" s="274" t="s">
        <v>887</v>
      </c>
      <c r="I177" s="274" t="s">
        <v>888</v>
      </c>
      <c r="J177" s="274"/>
      <c r="K177" s="322"/>
    </row>
    <row r="178" s="1" customFormat="1" ht="15" customHeight="1">
      <c r="B178" s="299"/>
      <c r="C178" s="274" t="s">
        <v>54</v>
      </c>
      <c r="D178" s="274"/>
      <c r="E178" s="274"/>
      <c r="F178" s="297" t="s">
        <v>819</v>
      </c>
      <c r="G178" s="274"/>
      <c r="H178" s="274" t="s">
        <v>889</v>
      </c>
      <c r="I178" s="274" t="s">
        <v>890</v>
      </c>
      <c r="J178" s="274">
        <v>1</v>
      </c>
      <c r="K178" s="322"/>
    </row>
    <row r="179" s="1" customFormat="1" ht="15" customHeight="1">
      <c r="B179" s="299"/>
      <c r="C179" s="274" t="s">
        <v>50</v>
      </c>
      <c r="D179" s="274"/>
      <c r="E179" s="274"/>
      <c r="F179" s="297" t="s">
        <v>819</v>
      </c>
      <c r="G179" s="274"/>
      <c r="H179" s="274" t="s">
        <v>891</v>
      </c>
      <c r="I179" s="274" t="s">
        <v>821</v>
      </c>
      <c r="J179" s="274">
        <v>20</v>
      </c>
      <c r="K179" s="322"/>
    </row>
    <row r="180" s="1" customFormat="1" ht="15" customHeight="1">
      <c r="B180" s="299"/>
      <c r="C180" s="274" t="s">
        <v>51</v>
      </c>
      <c r="D180" s="274"/>
      <c r="E180" s="274"/>
      <c r="F180" s="297" t="s">
        <v>819</v>
      </c>
      <c r="G180" s="274"/>
      <c r="H180" s="274" t="s">
        <v>892</v>
      </c>
      <c r="I180" s="274" t="s">
        <v>821</v>
      </c>
      <c r="J180" s="274">
        <v>255</v>
      </c>
      <c r="K180" s="322"/>
    </row>
    <row r="181" s="1" customFormat="1" ht="15" customHeight="1">
      <c r="B181" s="299"/>
      <c r="C181" s="274" t="s">
        <v>106</v>
      </c>
      <c r="D181" s="274"/>
      <c r="E181" s="274"/>
      <c r="F181" s="297" t="s">
        <v>819</v>
      </c>
      <c r="G181" s="274"/>
      <c r="H181" s="274" t="s">
        <v>783</v>
      </c>
      <c r="I181" s="274" t="s">
        <v>821</v>
      </c>
      <c r="J181" s="274">
        <v>10</v>
      </c>
      <c r="K181" s="322"/>
    </row>
    <row r="182" s="1" customFormat="1" ht="15" customHeight="1">
      <c r="B182" s="299"/>
      <c r="C182" s="274" t="s">
        <v>107</v>
      </c>
      <c r="D182" s="274"/>
      <c r="E182" s="274"/>
      <c r="F182" s="297" t="s">
        <v>819</v>
      </c>
      <c r="G182" s="274"/>
      <c r="H182" s="274" t="s">
        <v>893</v>
      </c>
      <c r="I182" s="274" t="s">
        <v>854</v>
      </c>
      <c r="J182" s="274"/>
      <c r="K182" s="322"/>
    </row>
    <row r="183" s="1" customFormat="1" ht="15" customHeight="1">
      <c r="B183" s="299"/>
      <c r="C183" s="274" t="s">
        <v>894</v>
      </c>
      <c r="D183" s="274"/>
      <c r="E183" s="274"/>
      <c r="F183" s="297" t="s">
        <v>819</v>
      </c>
      <c r="G183" s="274"/>
      <c r="H183" s="274" t="s">
        <v>895</v>
      </c>
      <c r="I183" s="274" t="s">
        <v>854</v>
      </c>
      <c r="J183" s="274"/>
      <c r="K183" s="322"/>
    </row>
    <row r="184" s="1" customFormat="1" ht="15" customHeight="1">
      <c r="B184" s="299"/>
      <c r="C184" s="274" t="s">
        <v>883</v>
      </c>
      <c r="D184" s="274"/>
      <c r="E184" s="274"/>
      <c r="F184" s="297" t="s">
        <v>819</v>
      </c>
      <c r="G184" s="274"/>
      <c r="H184" s="274" t="s">
        <v>896</v>
      </c>
      <c r="I184" s="274" t="s">
        <v>854</v>
      </c>
      <c r="J184" s="274"/>
      <c r="K184" s="322"/>
    </row>
    <row r="185" s="1" customFormat="1" ht="15" customHeight="1">
      <c r="B185" s="299"/>
      <c r="C185" s="274" t="s">
        <v>109</v>
      </c>
      <c r="D185" s="274"/>
      <c r="E185" s="274"/>
      <c r="F185" s="297" t="s">
        <v>825</v>
      </c>
      <c r="G185" s="274"/>
      <c r="H185" s="274" t="s">
        <v>897</v>
      </c>
      <c r="I185" s="274" t="s">
        <v>821</v>
      </c>
      <c r="J185" s="274">
        <v>50</v>
      </c>
      <c r="K185" s="322"/>
    </row>
    <row r="186" s="1" customFormat="1" ht="15" customHeight="1">
      <c r="B186" s="299"/>
      <c r="C186" s="274" t="s">
        <v>898</v>
      </c>
      <c r="D186" s="274"/>
      <c r="E186" s="274"/>
      <c r="F186" s="297" t="s">
        <v>825</v>
      </c>
      <c r="G186" s="274"/>
      <c r="H186" s="274" t="s">
        <v>899</v>
      </c>
      <c r="I186" s="274" t="s">
        <v>900</v>
      </c>
      <c r="J186" s="274"/>
      <c r="K186" s="322"/>
    </row>
    <row r="187" s="1" customFormat="1" ht="15" customHeight="1">
      <c r="B187" s="299"/>
      <c r="C187" s="274" t="s">
        <v>901</v>
      </c>
      <c r="D187" s="274"/>
      <c r="E187" s="274"/>
      <c r="F187" s="297" t="s">
        <v>825</v>
      </c>
      <c r="G187" s="274"/>
      <c r="H187" s="274" t="s">
        <v>902</v>
      </c>
      <c r="I187" s="274" t="s">
        <v>900</v>
      </c>
      <c r="J187" s="274"/>
      <c r="K187" s="322"/>
    </row>
    <row r="188" s="1" customFormat="1" ht="15" customHeight="1">
      <c r="B188" s="299"/>
      <c r="C188" s="274" t="s">
        <v>903</v>
      </c>
      <c r="D188" s="274"/>
      <c r="E188" s="274"/>
      <c r="F188" s="297" t="s">
        <v>825</v>
      </c>
      <c r="G188" s="274"/>
      <c r="H188" s="274" t="s">
        <v>904</v>
      </c>
      <c r="I188" s="274" t="s">
        <v>900</v>
      </c>
      <c r="J188" s="274"/>
      <c r="K188" s="322"/>
    </row>
    <row r="189" s="1" customFormat="1" ht="15" customHeight="1">
      <c r="B189" s="299"/>
      <c r="C189" s="335" t="s">
        <v>905</v>
      </c>
      <c r="D189" s="274"/>
      <c r="E189" s="274"/>
      <c r="F189" s="297" t="s">
        <v>825</v>
      </c>
      <c r="G189" s="274"/>
      <c r="H189" s="274" t="s">
        <v>906</v>
      </c>
      <c r="I189" s="274" t="s">
        <v>907</v>
      </c>
      <c r="J189" s="336" t="s">
        <v>908</v>
      </c>
      <c r="K189" s="322"/>
    </row>
    <row r="190" s="16" customFormat="1" ht="15" customHeight="1">
      <c r="B190" s="337"/>
      <c r="C190" s="338" t="s">
        <v>909</v>
      </c>
      <c r="D190" s="339"/>
      <c r="E190" s="339"/>
      <c r="F190" s="340" t="s">
        <v>825</v>
      </c>
      <c r="G190" s="339"/>
      <c r="H190" s="339" t="s">
        <v>910</v>
      </c>
      <c r="I190" s="339" t="s">
        <v>907</v>
      </c>
      <c r="J190" s="341" t="s">
        <v>908</v>
      </c>
      <c r="K190" s="342"/>
    </row>
    <row r="191" s="1" customFormat="1" ht="15" customHeight="1">
      <c r="B191" s="299"/>
      <c r="C191" s="335" t="s">
        <v>39</v>
      </c>
      <c r="D191" s="274"/>
      <c r="E191" s="274"/>
      <c r="F191" s="297" t="s">
        <v>819</v>
      </c>
      <c r="G191" s="274"/>
      <c r="H191" s="271" t="s">
        <v>911</v>
      </c>
      <c r="I191" s="274" t="s">
        <v>912</v>
      </c>
      <c r="J191" s="274"/>
      <c r="K191" s="322"/>
    </row>
    <row r="192" s="1" customFormat="1" ht="15" customHeight="1">
      <c r="B192" s="299"/>
      <c r="C192" s="335" t="s">
        <v>913</v>
      </c>
      <c r="D192" s="274"/>
      <c r="E192" s="274"/>
      <c r="F192" s="297" t="s">
        <v>819</v>
      </c>
      <c r="G192" s="274"/>
      <c r="H192" s="274" t="s">
        <v>914</v>
      </c>
      <c r="I192" s="274" t="s">
        <v>854</v>
      </c>
      <c r="J192" s="274"/>
      <c r="K192" s="322"/>
    </row>
    <row r="193" s="1" customFormat="1" ht="15" customHeight="1">
      <c r="B193" s="299"/>
      <c r="C193" s="335" t="s">
        <v>915</v>
      </c>
      <c r="D193" s="274"/>
      <c r="E193" s="274"/>
      <c r="F193" s="297" t="s">
        <v>819</v>
      </c>
      <c r="G193" s="274"/>
      <c r="H193" s="274" t="s">
        <v>916</v>
      </c>
      <c r="I193" s="274" t="s">
        <v>854</v>
      </c>
      <c r="J193" s="274"/>
      <c r="K193" s="322"/>
    </row>
    <row r="194" s="1" customFormat="1" ht="15" customHeight="1">
      <c r="B194" s="299"/>
      <c r="C194" s="335" t="s">
        <v>917</v>
      </c>
      <c r="D194" s="274"/>
      <c r="E194" s="274"/>
      <c r="F194" s="297" t="s">
        <v>825</v>
      </c>
      <c r="G194" s="274"/>
      <c r="H194" s="274" t="s">
        <v>918</v>
      </c>
      <c r="I194" s="274" t="s">
        <v>854</v>
      </c>
      <c r="J194" s="274"/>
      <c r="K194" s="322"/>
    </row>
    <row r="195" s="1" customFormat="1" ht="15" customHeight="1">
      <c r="B195" s="328"/>
      <c r="C195" s="343"/>
      <c r="D195" s="308"/>
      <c r="E195" s="308"/>
      <c r="F195" s="308"/>
      <c r="G195" s="308"/>
      <c r="H195" s="308"/>
      <c r="I195" s="308"/>
      <c r="J195" s="308"/>
      <c r="K195" s="329"/>
    </row>
    <row r="196" s="1" customFormat="1" ht="18.75" customHeight="1">
      <c r="B196" s="310"/>
      <c r="C196" s="320"/>
      <c r="D196" s="320"/>
      <c r="E196" s="320"/>
      <c r="F196" s="330"/>
      <c r="G196" s="320"/>
      <c r="H196" s="320"/>
      <c r="I196" s="320"/>
      <c r="J196" s="320"/>
      <c r="K196" s="310"/>
    </row>
    <row r="197" s="1" customFormat="1" ht="18.75" customHeight="1">
      <c r="B197" s="310"/>
      <c r="C197" s="320"/>
      <c r="D197" s="320"/>
      <c r="E197" s="320"/>
      <c r="F197" s="330"/>
      <c r="G197" s="320"/>
      <c r="H197" s="320"/>
      <c r="I197" s="320"/>
      <c r="J197" s="320"/>
      <c r="K197" s="310"/>
    </row>
    <row r="198" s="1" customFormat="1" ht="18.75" customHeight="1">
      <c r="B198" s="282"/>
      <c r="C198" s="282"/>
      <c r="D198" s="282"/>
      <c r="E198" s="282"/>
      <c r="F198" s="282"/>
      <c r="G198" s="282"/>
      <c r="H198" s="282"/>
      <c r="I198" s="282"/>
      <c r="J198" s="282"/>
      <c r="K198" s="282"/>
    </row>
    <row r="199" s="1" customFormat="1" ht="13.5">
      <c r="B199" s="261"/>
      <c r="C199" s="262"/>
      <c r="D199" s="262"/>
      <c r="E199" s="262"/>
      <c r="F199" s="262"/>
      <c r="G199" s="262"/>
      <c r="H199" s="262"/>
      <c r="I199" s="262"/>
      <c r="J199" s="262"/>
      <c r="K199" s="263"/>
    </row>
    <row r="200" s="1" customFormat="1" ht="21">
      <c r="B200" s="264"/>
      <c r="C200" s="265" t="s">
        <v>919</v>
      </c>
      <c r="D200" s="265"/>
      <c r="E200" s="265"/>
      <c r="F200" s="265"/>
      <c r="G200" s="265"/>
      <c r="H200" s="265"/>
      <c r="I200" s="265"/>
      <c r="J200" s="265"/>
      <c r="K200" s="266"/>
    </row>
    <row r="201" s="1" customFormat="1" ht="25.5" customHeight="1">
      <c r="B201" s="264"/>
      <c r="C201" s="344" t="s">
        <v>920</v>
      </c>
      <c r="D201" s="344"/>
      <c r="E201" s="344"/>
      <c r="F201" s="344" t="s">
        <v>921</v>
      </c>
      <c r="G201" s="345"/>
      <c r="H201" s="344" t="s">
        <v>922</v>
      </c>
      <c r="I201" s="344"/>
      <c r="J201" s="344"/>
      <c r="K201" s="266"/>
    </row>
    <row r="202" s="1" customFormat="1" ht="5.25" customHeight="1">
      <c r="B202" s="299"/>
      <c r="C202" s="294"/>
      <c r="D202" s="294"/>
      <c r="E202" s="294"/>
      <c r="F202" s="294"/>
      <c r="G202" s="320"/>
      <c r="H202" s="294"/>
      <c r="I202" s="294"/>
      <c r="J202" s="294"/>
      <c r="K202" s="322"/>
    </row>
    <row r="203" s="1" customFormat="1" ht="15" customHeight="1">
      <c r="B203" s="299"/>
      <c r="C203" s="274" t="s">
        <v>912</v>
      </c>
      <c r="D203" s="274"/>
      <c r="E203" s="274"/>
      <c r="F203" s="297" t="s">
        <v>40</v>
      </c>
      <c r="G203" s="274"/>
      <c r="H203" s="274" t="s">
        <v>923</v>
      </c>
      <c r="I203" s="274"/>
      <c r="J203" s="274"/>
      <c r="K203" s="322"/>
    </row>
    <row r="204" s="1" customFormat="1" ht="15" customHeight="1">
      <c r="B204" s="299"/>
      <c r="C204" s="274"/>
      <c r="D204" s="274"/>
      <c r="E204" s="274"/>
      <c r="F204" s="297" t="s">
        <v>41</v>
      </c>
      <c r="G204" s="274"/>
      <c r="H204" s="274" t="s">
        <v>924</v>
      </c>
      <c r="I204" s="274"/>
      <c r="J204" s="274"/>
      <c r="K204" s="322"/>
    </row>
    <row r="205" s="1" customFormat="1" ht="15" customHeight="1">
      <c r="B205" s="299"/>
      <c r="C205" s="274"/>
      <c r="D205" s="274"/>
      <c r="E205" s="274"/>
      <c r="F205" s="297" t="s">
        <v>44</v>
      </c>
      <c r="G205" s="274"/>
      <c r="H205" s="274" t="s">
        <v>925</v>
      </c>
      <c r="I205" s="274"/>
      <c r="J205" s="274"/>
      <c r="K205" s="322"/>
    </row>
    <row r="206" s="1" customFormat="1" ht="15" customHeight="1">
      <c r="B206" s="299"/>
      <c r="C206" s="274"/>
      <c r="D206" s="274"/>
      <c r="E206" s="274"/>
      <c r="F206" s="297" t="s">
        <v>42</v>
      </c>
      <c r="G206" s="274"/>
      <c r="H206" s="274" t="s">
        <v>926</v>
      </c>
      <c r="I206" s="274"/>
      <c r="J206" s="274"/>
      <c r="K206" s="322"/>
    </row>
    <row r="207" s="1" customFormat="1" ht="15" customHeight="1">
      <c r="B207" s="299"/>
      <c r="C207" s="274"/>
      <c r="D207" s="274"/>
      <c r="E207" s="274"/>
      <c r="F207" s="297" t="s">
        <v>43</v>
      </c>
      <c r="G207" s="274"/>
      <c r="H207" s="274" t="s">
        <v>927</v>
      </c>
      <c r="I207" s="274"/>
      <c r="J207" s="274"/>
      <c r="K207" s="322"/>
    </row>
    <row r="208" s="1" customFormat="1" ht="15" customHeight="1">
      <c r="B208" s="299"/>
      <c r="C208" s="274"/>
      <c r="D208" s="274"/>
      <c r="E208" s="274"/>
      <c r="F208" s="297"/>
      <c r="G208" s="274"/>
      <c r="H208" s="274"/>
      <c r="I208" s="274"/>
      <c r="J208" s="274"/>
      <c r="K208" s="322"/>
    </row>
    <row r="209" s="1" customFormat="1" ht="15" customHeight="1">
      <c r="B209" s="299"/>
      <c r="C209" s="274" t="s">
        <v>866</v>
      </c>
      <c r="D209" s="274"/>
      <c r="E209" s="274"/>
      <c r="F209" s="297" t="s">
        <v>76</v>
      </c>
      <c r="G209" s="274"/>
      <c r="H209" s="274" t="s">
        <v>928</v>
      </c>
      <c r="I209" s="274"/>
      <c r="J209" s="274"/>
      <c r="K209" s="322"/>
    </row>
    <row r="210" s="1" customFormat="1" ht="15" customHeight="1">
      <c r="B210" s="299"/>
      <c r="C210" s="274"/>
      <c r="D210" s="274"/>
      <c r="E210" s="274"/>
      <c r="F210" s="297" t="s">
        <v>761</v>
      </c>
      <c r="G210" s="274"/>
      <c r="H210" s="274" t="s">
        <v>762</v>
      </c>
      <c r="I210" s="274"/>
      <c r="J210" s="274"/>
      <c r="K210" s="322"/>
    </row>
    <row r="211" s="1" customFormat="1" ht="15" customHeight="1">
      <c r="B211" s="299"/>
      <c r="C211" s="274"/>
      <c r="D211" s="274"/>
      <c r="E211" s="274"/>
      <c r="F211" s="297" t="s">
        <v>759</v>
      </c>
      <c r="G211" s="274"/>
      <c r="H211" s="274" t="s">
        <v>929</v>
      </c>
      <c r="I211" s="274"/>
      <c r="J211" s="274"/>
      <c r="K211" s="322"/>
    </row>
    <row r="212" s="1" customFormat="1" ht="15" customHeight="1">
      <c r="B212" s="346"/>
      <c r="C212" s="274"/>
      <c r="D212" s="274"/>
      <c r="E212" s="274"/>
      <c r="F212" s="297" t="s">
        <v>763</v>
      </c>
      <c r="G212" s="335"/>
      <c r="H212" s="326" t="s">
        <v>764</v>
      </c>
      <c r="I212" s="326"/>
      <c r="J212" s="326"/>
      <c r="K212" s="347"/>
    </row>
    <row r="213" s="1" customFormat="1" ht="15" customHeight="1">
      <c r="B213" s="346"/>
      <c r="C213" s="274"/>
      <c r="D213" s="274"/>
      <c r="E213" s="274"/>
      <c r="F213" s="297" t="s">
        <v>765</v>
      </c>
      <c r="G213" s="335"/>
      <c r="H213" s="326" t="s">
        <v>930</v>
      </c>
      <c r="I213" s="326"/>
      <c r="J213" s="326"/>
      <c r="K213" s="347"/>
    </row>
    <row r="214" s="1" customFormat="1" ht="15" customHeight="1">
      <c r="B214" s="346"/>
      <c r="C214" s="274"/>
      <c r="D214" s="274"/>
      <c r="E214" s="274"/>
      <c r="F214" s="297"/>
      <c r="G214" s="335"/>
      <c r="H214" s="326"/>
      <c r="I214" s="326"/>
      <c r="J214" s="326"/>
      <c r="K214" s="347"/>
    </row>
    <row r="215" s="1" customFormat="1" ht="15" customHeight="1">
      <c r="B215" s="346"/>
      <c r="C215" s="274" t="s">
        <v>890</v>
      </c>
      <c r="D215" s="274"/>
      <c r="E215" s="274"/>
      <c r="F215" s="297">
        <v>1</v>
      </c>
      <c r="G215" s="335"/>
      <c r="H215" s="326" t="s">
        <v>931</v>
      </c>
      <c r="I215" s="326"/>
      <c r="J215" s="326"/>
      <c r="K215" s="347"/>
    </row>
    <row r="216" s="1" customFormat="1" ht="15" customHeight="1">
      <c r="B216" s="346"/>
      <c r="C216" s="274"/>
      <c r="D216" s="274"/>
      <c r="E216" s="274"/>
      <c r="F216" s="297">
        <v>2</v>
      </c>
      <c r="G216" s="335"/>
      <c r="H216" s="326" t="s">
        <v>932</v>
      </c>
      <c r="I216" s="326"/>
      <c r="J216" s="326"/>
      <c r="K216" s="347"/>
    </row>
    <row r="217" s="1" customFormat="1" ht="15" customHeight="1">
      <c r="B217" s="346"/>
      <c r="C217" s="274"/>
      <c r="D217" s="274"/>
      <c r="E217" s="274"/>
      <c r="F217" s="297">
        <v>3</v>
      </c>
      <c r="G217" s="335"/>
      <c r="H217" s="326" t="s">
        <v>933</v>
      </c>
      <c r="I217" s="326"/>
      <c r="J217" s="326"/>
      <c r="K217" s="347"/>
    </row>
    <row r="218" s="1" customFormat="1" ht="15" customHeight="1">
      <c r="B218" s="346"/>
      <c r="C218" s="274"/>
      <c r="D218" s="274"/>
      <c r="E218" s="274"/>
      <c r="F218" s="297">
        <v>4</v>
      </c>
      <c r="G218" s="335"/>
      <c r="H218" s="326" t="s">
        <v>934</v>
      </c>
      <c r="I218" s="326"/>
      <c r="J218" s="326"/>
      <c r="K218" s="347"/>
    </row>
    <row r="219" s="1" customFormat="1" ht="12.75" customHeight="1">
      <c r="B219" s="348"/>
      <c r="C219" s="349"/>
      <c r="D219" s="349"/>
      <c r="E219" s="349"/>
      <c r="F219" s="349"/>
      <c r="G219" s="349"/>
      <c r="H219" s="349"/>
      <c r="I219" s="349"/>
      <c r="J219" s="349"/>
      <c r="K219" s="350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Saar Martin</dc:creator>
  <cp:lastModifiedBy>Saar Martin</cp:lastModifiedBy>
  <dcterms:created xsi:type="dcterms:W3CDTF">2026-09-23T11:45:23Z</dcterms:created>
  <dcterms:modified xsi:type="dcterms:W3CDTF">2026-09-23T11:45:26Z</dcterms:modified>
</cp:coreProperties>
</file>