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32955" windowHeight="16440"/>
  </bookViews>
  <sheets>
    <sheet name="Parametry" sheetId="1" r:id="rId1"/>
    <sheet name="Rekapitulace" sheetId="3" r:id="rId2"/>
    <sheet name="Rozpočet" sheetId="2" r:id="rId3"/>
  </sheets>
  <definedNames>
    <definedName name="_xlnm.Print_Area" localSheetId="0">Parametry!$A$1:$B$33</definedName>
    <definedName name="_xlnm.Print_Area" localSheetId="1">Rekapitulace!$A$1:$C$27</definedName>
    <definedName name="_xlnm.Print_Area" localSheetId="2">Rozpočet!$A$1:$J$124</definedName>
  </definedNames>
  <calcPr calcId="125725"/>
</workbook>
</file>

<file path=xl/calcChain.xml><?xml version="1.0" encoding="utf-8"?>
<calcChain xmlns="http://schemas.openxmlformats.org/spreadsheetml/2006/main">
  <c r="I40" i="2"/>
  <c r="H40"/>
  <c r="F40"/>
  <c r="I9"/>
  <c r="H9"/>
  <c r="F9"/>
  <c r="J9" s="1"/>
  <c r="J40" l="1"/>
  <c r="B26" i="3" l="1"/>
  <c r="C26" s="1"/>
  <c r="C9"/>
  <c r="I118" i="2"/>
  <c r="H118"/>
  <c r="F118"/>
  <c r="I116"/>
  <c r="H116"/>
  <c r="F116"/>
  <c r="I111"/>
  <c r="H111"/>
  <c r="F111"/>
  <c r="I110"/>
  <c r="H110"/>
  <c r="F110"/>
  <c r="I108"/>
  <c r="H108"/>
  <c r="F108"/>
  <c r="I107"/>
  <c r="H107"/>
  <c r="F107"/>
  <c r="I106"/>
  <c r="H106"/>
  <c r="F106"/>
  <c r="I104"/>
  <c r="H104"/>
  <c r="F104"/>
  <c r="I102"/>
  <c r="H102"/>
  <c r="F102"/>
  <c r="I101"/>
  <c r="H101"/>
  <c r="F101"/>
  <c r="I100"/>
  <c r="H100"/>
  <c r="F100"/>
  <c r="I98"/>
  <c r="H98"/>
  <c r="F98"/>
  <c r="I96"/>
  <c r="H96"/>
  <c r="F96"/>
  <c r="I95"/>
  <c r="H95"/>
  <c r="F95"/>
  <c r="I94"/>
  <c r="H94"/>
  <c r="F94"/>
  <c r="I92"/>
  <c r="H92"/>
  <c r="F92"/>
  <c r="I91"/>
  <c r="H91"/>
  <c r="F91"/>
  <c r="I90"/>
  <c r="H90"/>
  <c r="F90"/>
  <c r="I89"/>
  <c r="H89"/>
  <c r="F89"/>
  <c r="I88"/>
  <c r="H88"/>
  <c r="F88"/>
  <c r="I87"/>
  <c r="H87"/>
  <c r="F87"/>
  <c r="I86"/>
  <c r="H86"/>
  <c r="F86"/>
  <c r="I85"/>
  <c r="H85"/>
  <c r="F85"/>
  <c r="I84"/>
  <c r="H84"/>
  <c r="F84"/>
  <c r="I83"/>
  <c r="H83"/>
  <c r="F83"/>
  <c r="I82"/>
  <c r="H82"/>
  <c r="F82"/>
  <c r="I81"/>
  <c r="H81"/>
  <c r="F81"/>
  <c r="I79"/>
  <c r="H79"/>
  <c r="F79"/>
  <c r="I78"/>
  <c r="H78"/>
  <c r="F78"/>
  <c r="I77"/>
  <c r="H77"/>
  <c r="F77"/>
  <c r="I75"/>
  <c r="H75"/>
  <c r="F75"/>
  <c r="I74"/>
  <c r="H74"/>
  <c r="F74"/>
  <c r="I73"/>
  <c r="H73"/>
  <c r="F73"/>
  <c r="I72"/>
  <c r="H72"/>
  <c r="F72"/>
  <c r="I71"/>
  <c r="H71"/>
  <c r="F71"/>
  <c r="I69"/>
  <c r="H69"/>
  <c r="F69"/>
  <c r="I68"/>
  <c r="H68"/>
  <c r="F68"/>
  <c r="I67"/>
  <c r="H67"/>
  <c r="F67"/>
  <c r="I65"/>
  <c r="H65"/>
  <c r="F65"/>
  <c r="I64"/>
  <c r="H64"/>
  <c r="F64"/>
  <c r="I62"/>
  <c r="H62"/>
  <c r="F62"/>
  <c r="I61"/>
  <c r="H61"/>
  <c r="F61"/>
  <c r="I59"/>
  <c r="H59"/>
  <c r="F59"/>
  <c r="I58"/>
  <c r="H58"/>
  <c r="F58"/>
  <c r="I57"/>
  <c r="H57"/>
  <c r="F57"/>
  <c r="I56"/>
  <c r="H56"/>
  <c r="F56"/>
  <c r="I55"/>
  <c r="H55"/>
  <c r="F55"/>
  <c r="I53"/>
  <c r="H53"/>
  <c r="F53"/>
  <c r="I51"/>
  <c r="H51"/>
  <c r="F51"/>
  <c r="I50"/>
  <c r="H50"/>
  <c r="F50"/>
  <c r="I49"/>
  <c r="H49"/>
  <c r="F49"/>
  <c r="I47"/>
  <c r="H47"/>
  <c r="F47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39"/>
  <c r="H39"/>
  <c r="F39"/>
  <c r="I37"/>
  <c r="H37"/>
  <c r="F37"/>
  <c r="I35"/>
  <c r="H35"/>
  <c r="F35"/>
  <c r="I34"/>
  <c r="H34"/>
  <c r="F34"/>
  <c r="I33"/>
  <c r="H33"/>
  <c r="F33"/>
  <c r="I32"/>
  <c r="H32"/>
  <c r="F32"/>
  <c r="I23"/>
  <c r="H23"/>
  <c r="F23"/>
  <c r="I22"/>
  <c r="H22"/>
  <c r="F22"/>
  <c r="I21"/>
  <c r="H21"/>
  <c r="F21"/>
  <c r="I20"/>
  <c r="H20"/>
  <c r="F20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8"/>
  <c r="H8"/>
  <c r="F8"/>
  <c r="I7"/>
  <c r="H7"/>
  <c r="F7"/>
  <c r="I6"/>
  <c r="H6"/>
  <c r="F6"/>
  <c r="I5"/>
  <c r="H5"/>
  <c r="F5"/>
  <c r="I4"/>
  <c r="H4"/>
  <c r="F4"/>
  <c r="I3"/>
  <c r="H3"/>
  <c r="F3"/>
  <c r="J95" l="1"/>
  <c r="J101"/>
  <c r="J106"/>
  <c r="J110"/>
  <c r="J3"/>
  <c r="J21"/>
  <c r="J35"/>
  <c r="J4"/>
  <c r="J13"/>
  <c r="J32"/>
  <c r="J74"/>
  <c r="J46"/>
  <c r="J51"/>
  <c r="J8"/>
  <c r="J22"/>
  <c r="J45"/>
  <c r="J50"/>
  <c r="J41"/>
  <c r="J98"/>
  <c r="J104"/>
  <c r="J108"/>
  <c r="J57"/>
  <c r="J62"/>
  <c r="J71"/>
  <c r="J75"/>
  <c r="J78"/>
  <c r="J83"/>
  <c r="J87"/>
  <c r="J91"/>
  <c r="J96"/>
  <c r="J102"/>
  <c r="J107"/>
  <c r="J111"/>
  <c r="J7"/>
  <c r="J94"/>
  <c r="J100"/>
  <c r="J10"/>
  <c r="H24"/>
  <c r="J33"/>
  <c r="J53"/>
  <c r="J64"/>
  <c r="J84"/>
  <c r="H17"/>
  <c r="J6"/>
  <c r="J11"/>
  <c r="J15"/>
  <c r="F24"/>
  <c r="J34"/>
  <c r="J37"/>
  <c r="J44"/>
  <c r="J47"/>
  <c r="J68"/>
  <c r="J73"/>
  <c r="J5"/>
  <c r="J14"/>
  <c r="J23"/>
  <c r="J58"/>
  <c r="J67"/>
  <c r="J72"/>
  <c r="J79"/>
  <c r="J88"/>
  <c r="J92"/>
  <c r="J12"/>
  <c r="J16"/>
  <c r="J49"/>
  <c r="J69"/>
  <c r="J118"/>
  <c r="H119"/>
  <c r="H112"/>
  <c r="J43"/>
  <c r="J56"/>
  <c r="J61"/>
  <c r="J77"/>
  <c r="J82"/>
  <c r="J86"/>
  <c r="J90"/>
  <c r="J116"/>
  <c r="F17"/>
  <c r="J20"/>
  <c r="H29"/>
  <c r="J42"/>
  <c r="J55"/>
  <c r="J59"/>
  <c r="J65"/>
  <c r="J81"/>
  <c r="J85"/>
  <c r="J89"/>
  <c r="J39"/>
  <c r="M1"/>
  <c r="M2" s="1"/>
  <c r="F119"/>
  <c r="J119" l="1"/>
  <c r="J24"/>
  <c r="E28" s="1"/>
  <c r="F28" s="1"/>
  <c r="J28" s="1"/>
  <c r="C10" i="3"/>
  <c r="C11" s="1"/>
  <c r="J17" i="2"/>
  <c r="E27" s="1"/>
  <c r="F27" s="1"/>
  <c r="C6" i="3"/>
  <c r="J112" i="2"/>
  <c r="F112"/>
  <c r="C5" i="3" s="1"/>
  <c r="I27" i="2" l="1"/>
  <c r="I28"/>
  <c r="F29"/>
  <c r="B3" i="3" s="1"/>
  <c r="C4" s="1"/>
  <c r="C7" s="1"/>
  <c r="J27" i="2"/>
  <c r="J29" s="1"/>
  <c r="C8" i="3"/>
  <c r="B4" l="1"/>
  <c r="B7" s="1"/>
  <c r="B12" s="1"/>
  <c r="C12"/>
  <c r="C19" s="1"/>
  <c r="C15" l="1"/>
  <c r="C20"/>
  <c r="C21" s="1"/>
  <c r="C13"/>
  <c r="C14"/>
  <c r="C16" l="1"/>
  <c r="C22" s="1"/>
  <c r="C24" s="1"/>
  <c r="B25" s="1"/>
  <c r="C25" l="1"/>
  <c r="C27" s="1"/>
</calcChain>
</file>

<file path=xl/sharedStrings.xml><?xml version="1.0" encoding="utf-8"?>
<sst xmlns="http://schemas.openxmlformats.org/spreadsheetml/2006/main" count="358" uniqueCount="199">
  <si>
    <t>Název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</si>
  <si>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</si>
  <si>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</si>
  <si>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</si>
  <si>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</si>
  <si>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</si>
  <si>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</si>
  <si>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>ZOO a zámek Zlín - Lešná p.o., Lukovská 112, 763 14 Zlín</t>
  </si>
  <si>
    <t>Z. č.</t>
  </si>
  <si>
    <t/>
  </si>
  <si>
    <t>A. č.</t>
  </si>
  <si>
    <t>Smlouva</t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</si>
  <si>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</si>
  <si>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</si>
  <si>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</si>
  <si>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</si>
  <si>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</si>
  <si>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</si>
  <si>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</si>
  <si>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Přesun dodávek  (1) %</t>
  </si>
  <si>
    <t>1,00</t>
  </si>
  <si>
    <t>PPV  (1 nebo 6) %</t>
  </si>
  <si>
    <t>0,00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</si>
  <si>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</si>
  <si>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</si>
  <si>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</si>
  <si>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</si>
  <si>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</si>
  <si>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</si>
  <si>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</si>
  <si>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</si>
  <si>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</si>
  <si>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</si>
  <si>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</si>
  <si>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</si>
  <si>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</si>
  <si>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</si>
  <si>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</si>
  <si>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</si>
  <si>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</si>
  <si>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</si>
  <si>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</si>
  <si>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</si>
  <si>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</si>
  <si>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</si>
  <si>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</si>
  <si>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</si>
  <si>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</si>
  <si>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ks</t>
  </si>
  <si>
    <t>Mechanické spínací hodiny denní, do rozvodnice s baterií (ref.výrobek Schneider CCT15365)</t>
  </si>
  <si>
    <t>MCB-10B-1 Jistič</t>
  </si>
  <si>
    <t>MCB-16B-1 Jistič</t>
  </si>
  <si>
    <t>MCB-16B-3 Jistič</t>
  </si>
  <si>
    <t>MCB-16C-3 Jistič</t>
  </si>
  <si>
    <t>Vývodky P13,5-16</t>
  </si>
  <si>
    <t>Vývodky P36</t>
  </si>
  <si>
    <t>Ovládací rozvodnice</t>
  </si>
  <si>
    <t>Propojivací vodiče, svorky</t>
  </si>
  <si>
    <t>kmpl</t>
  </si>
  <si>
    <t>Ovládací rozvodnice - celkem</t>
  </si>
  <si>
    <t>Dodávky</t>
  </si>
  <si>
    <t>Dodávky - celkem</t>
  </si>
  <si>
    <t>Elektromontáže</t>
  </si>
  <si>
    <t>A - Svítidlo speciální LED pro nasvětlování expozice ptáků, 150W, 4000K, 15600lm, IP66, IK08, 834x86x230mm, 5,32kg, CRI95 (ref. výrobek LEDX-Bird light-150W-linear+UVA)</t>
  </si>
  <si>
    <t>B - Svítidlo průmyslové LED 1x24W 4000K, kruhové D380mm, 2400lm, IP44 (ref. výrobek EMOS fioni)</t>
  </si>
  <si>
    <t>C - Svítidlo průmyslové LED 1x41W 4000K, 671x170mm, 5500lm, IP65 (ref. výrobek Beghelli BS100)</t>
  </si>
  <si>
    <t>R - Svítidlo průmyslové LED reflektor 1x21W 4000K, 1600lm, 147x55x123mm, IP65 (ref. výrobek EMOS ZS2520)</t>
  </si>
  <si>
    <t>SPÍNAČ, PŘEPÍNAČ, IP 66</t>
  </si>
  <si>
    <t>Spínač jednopólový IP 66; řazení 1; b. bílá - povrchová montáž (referenční výrobek ABB Garant)</t>
  </si>
  <si>
    <t>ZÁSUVKA NN KOMPLETNÍ,IP 55, NÁSTĚNNÁ</t>
  </si>
  <si>
    <t>Zásuvka jednonásobná IP 44, s ochranným kolíkem, s víčkem; řazení 2P+PE; b. bílá (referenční výrobek ABB Garant)</t>
  </si>
  <si>
    <t>Pojistkový pilíř SS200/NKW2, volně stojící</t>
  </si>
  <si>
    <t>Pohybové čidlo nástěnné, 180st.</t>
  </si>
  <si>
    <t>Krabice odbočná, šedá s víčkem, IP65</t>
  </si>
  <si>
    <t>Trubka plastová, odolná proti UV, průměr 13,5mm vč spojek, úchytek, kolen</t>
  </si>
  <si>
    <t>m</t>
  </si>
  <si>
    <t>Žlab kovový drátěný 100/50, vč. držáků, spojek, kolen</t>
  </si>
  <si>
    <t>SVORKOVNICE KRABICOVÁ</t>
  </si>
  <si>
    <t>2273-202 2x0,5-2,5mm2</t>
  </si>
  <si>
    <t>2273-203 3x0,5-2,5mm2</t>
  </si>
  <si>
    <t>2273-208 8x0,5-2,5mm2</t>
  </si>
  <si>
    <t>KABEL SILOVÝ,IZOLACE PVC</t>
  </si>
  <si>
    <t>CYKY-J 5x2,5 - přeložka</t>
  </si>
  <si>
    <t>KABEL SE SNÍŽENOU HOŘLAVOSTÍ, S FUNKČNÍ SCHOPNOSTÍ PŘI POŽÁRU P60-R,  TŘÍDA REAKCE NA OHEŇ - B2 ca, s1, d1 (PRAKAB)</t>
  </si>
  <si>
    <t>PRAFlaDur-J 3x1,5 , pevně</t>
  </si>
  <si>
    <t>ŠŇŮRA PVC (CYSY)</t>
  </si>
  <si>
    <t>H05VV-F-G 3x1,5 , pevně</t>
  </si>
  <si>
    <t>H05VV-F-G 5x1,5 , pevně</t>
  </si>
  <si>
    <t>VODIČ JEDNOŽILOVÝ, IZOLACE PVC</t>
  </si>
  <si>
    <t>ZEMNÍCÍ SVORKA</t>
  </si>
  <si>
    <t>ZSA16 zemnicí svorka na potrubí</t>
  </si>
  <si>
    <t>Cu pás.ZSA16 Pásek uzemňovací Cu, 0.5m</t>
  </si>
  <si>
    <t>HOP - hlavní ochranná přípojnice</t>
  </si>
  <si>
    <t>Kabelová spojka zemní na kabely CYKY do 5x16</t>
  </si>
  <si>
    <t>Kabelová chránička trubková AROT D63 červená</t>
  </si>
  <si>
    <t>OCELOVÝ PÁSEK POZINKOVANÝ</t>
  </si>
  <si>
    <t>Zemnící pásek 30x4 (1,05 kg/m), pevně</t>
  </si>
  <si>
    <t>AlMgSi drát ø 8mm(0,135kg/m), pevně</t>
  </si>
  <si>
    <t>SVORKA HROMOSVODNÍ,UZEMŇOVACÍ</t>
  </si>
  <si>
    <t>SR 3b svorka páska-drát</t>
  </si>
  <si>
    <t>SR 2a svorka páska-páska M6</t>
  </si>
  <si>
    <t>SU univerzální</t>
  </si>
  <si>
    <t>SS spojovací</t>
  </si>
  <si>
    <t>SP připojovací</t>
  </si>
  <si>
    <t>SK křížová</t>
  </si>
  <si>
    <t>SO okapová</t>
  </si>
  <si>
    <t>PV01 plastová</t>
  </si>
  <si>
    <t>SZ zkušební + označení svodu</t>
  </si>
  <si>
    <t>DPb držák zemnícího pásku</t>
  </si>
  <si>
    <t>Jímací tyč výšky 1,5m s podstavcem</t>
  </si>
  <si>
    <t>MONTÁŽNÍ PRÁCE</t>
  </si>
  <si>
    <t>Ochrana před korozí zemní spoje (nátěr)</t>
  </si>
  <si>
    <t>kpl</t>
  </si>
  <si>
    <t>MONTÁŽ PLASTOVÝCH SKŘÍNÍ</t>
  </si>
  <si>
    <t>UKONČENÍ  VODIČŮ V ROZVADĚČÍCH</t>
  </si>
  <si>
    <t>UKONČENÍ VODIČŮ NA SVORKOVNICI</t>
  </si>
  <si>
    <t>HODINOVE ZUCTOVACI SAZBY</t>
  </si>
  <si>
    <t>hod</t>
  </si>
  <si>
    <t>Elektromontáže - celkem</t>
  </si>
  <si>
    <t>Zemní práce</t>
  </si>
  <si>
    <t>HLOUBENÍ KABELOVÉ RÝHY</t>
  </si>
  <si>
    <t>ZÁHOZ KABELOVÉ RÝHY</t>
  </si>
  <si>
    <t>Zemní práce - celkem</t>
  </si>
  <si>
    <t>Hodnota A</t>
  </si>
  <si>
    <t>Hodnota B</t>
  </si>
  <si>
    <t>Základní náklady</t>
  </si>
  <si>
    <t>Dodávka</t>
  </si>
  <si>
    <t>Montáž - materiál</t>
  </si>
  <si>
    <t>Montáž - práce</t>
  </si>
  <si>
    <t>Mezisoučet 1</t>
  </si>
  <si>
    <t>PPV 0,00%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</si>
  <si>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</si>
  <si>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</si>
  <si>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</si>
  <si>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</si>
  <si>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</si>
  <si>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</si>
  <si>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</si>
  <si>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</si>
  <si>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</si>
  <si>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</si>
  <si>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</si>
  <si>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</si>
  <si>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Základ a hodnota DPH 21%</t>
  </si>
  <si>
    <t>Oprava přístřešku plameňáků u Zámku ZOO Zlín Lešná</t>
  </si>
  <si>
    <t>04/2024</t>
  </si>
  <si>
    <t>2024</t>
  </si>
  <si>
    <t xml:space="preserve">Poznámka: </t>
  </si>
  <si>
    <t>Jednotlivé položky nacenit včetně spojovacího materiálu, dopravy, skladování a přesunu hmot.</t>
  </si>
  <si>
    <t>Poř. číslo</t>
  </si>
  <si>
    <t>D.1.4.c  Elektroinstalace</t>
  </si>
  <si>
    <t>Tomáš Lutonský, Chelčického 826, 763 02 Malenovice</t>
  </si>
  <si>
    <t>PROST Zlín - projekční kancelář, Vodní 1972, 760 01 Zlín</t>
  </si>
  <si>
    <t>12</t>
  </si>
  <si>
    <t>Základ a hodnota DPH 12%</t>
  </si>
  <si>
    <t>Štítek pro označení svodu</t>
  </si>
  <si>
    <t>Tvarování mont.dílu</t>
  </si>
  <si>
    <t>Revizni technik</t>
  </si>
  <si>
    <t>Spoluprace s reviz. technikem</t>
  </si>
  <si>
    <t>Napojeni na stavajici zarizeni</t>
  </si>
  <si>
    <t>Uprava stavajiciho rozvadece</t>
  </si>
  <si>
    <t>Montaz a zapojení</t>
  </si>
  <si>
    <t>Zemina třídy 3, šíře 350 mm, hloubka 700 mm</t>
  </si>
  <si>
    <t>CYKY-O 2x1.5, pevně</t>
  </si>
  <si>
    <t>CYKY-J 3x1.5, pevně</t>
  </si>
  <si>
    <t>CYKY-J 3x2.5, pevně</t>
  </si>
  <si>
    <t>CYKY-J 5x2.5, pevně</t>
  </si>
  <si>
    <t>CYKY-J 4x16, pevně</t>
  </si>
  <si>
    <t>Do 16 mm2</t>
  </si>
  <si>
    <t>Do 10 mm2</t>
  </si>
  <si>
    <t>Do 2,5 mm2</t>
  </si>
  <si>
    <t>Do 20 kg</t>
  </si>
  <si>
    <t>CYY 6, pevně</t>
  </si>
  <si>
    <t>CYY 10, pevně</t>
  </si>
  <si>
    <t>CYY 16, pevně</t>
  </si>
  <si>
    <t>Rozvodnice nástěnná, IP65, prázdná, v= 400mm, š=500mm, hl.=210mm (referenční výrobek Hager VP54GE)</t>
  </si>
  <si>
    <t>Topný panel 1,8kW, IP44, závěsný 1550x250x60mm, bez termostatu a vypínače, 230V, 13,6kg (referenční výrobek Fenix Ecosun S+18)</t>
  </si>
  <si>
    <t>Náklady celkem Kč</t>
  </si>
  <si>
    <t>Náklady celkem Kč s DPH</t>
  </si>
  <si>
    <t>Rozvodnice RMS</t>
  </si>
  <si>
    <t>Rozvodnice RMS - celkem</t>
  </si>
  <si>
    <t>PROVEDENI REVIZNICH ZKOUSEK DLE CSN 331500</t>
  </si>
  <si>
    <t>Doprava dodávek  (1,6) %</t>
  </si>
  <si>
    <t>1,60</t>
  </si>
  <si>
    <t>Doprava 1,60%, Přesun 1,00%</t>
  </si>
  <si>
    <t>Proudový chránič (ref. výrobek - LFN-25-4-030A)</t>
  </si>
  <si>
    <t>Zásuvka 5-ti polová, IP44, 400V/16A</t>
  </si>
  <si>
    <t>Ochranný úhelník + držáky, l=1,7m</t>
  </si>
  <si>
    <t>Propojovací hřeben</t>
  </si>
  <si>
    <t>FeZn drát ø 10mm(0,61kg/m), pevně</t>
  </si>
  <si>
    <t>Příchytky požární pro volné vedení kabelu</t>
  </si>
  <si>
    <t>Proudový chránič + vypínací cívka (ref. výrobek - LFN-40-4-100A-G)</t>
  </si>
  <si>
    <t>Proudový chránič s nadproudovou ochranou (ref. výrobek - OLI-10B-1N-030A)</t>
  </si>
  <si>
    <t xml:space="preserve">Proudový chránič s nadproudovou ochranou (ref. výrobek - OLI-16B-1N-030A) </t>
  </si>
  <si>
    <t>Rozvodnice nástěnná, IP65, 4-řadá 96 mod., v= 650mm, š=550mm, hl.=165mm (referenční výrobek Hager FWB42)</t>
  </si>
  <si>
    <t>Stykač dvoupolový 20A/230V + pomocný kontakt (ref. výrobek RSI-20-10-A230)</t>
  </si>
  <si>
    <t>Hlavice signální zelená LED 230..240VAC komplet (ref. výrobek XB5AVM3)</t>
  </si>
  <si>
    <t xml:space="preserve">Ovládač otočný 3 pozice pevné 2Z  R-0-A (ref. výrobek XB5AD33C0) </t>
  </si>
  <si>
    <t>Tlačítko TOTAL STOP v kovové krabici, 1x zap a 1x vyp. kontakt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</si>
</sst>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49" fontId="2" fillId="4" borderId="1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wrapText="1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zoomScaleNormal="100" zoomScaleSheetLayoutView="100" workbookViewId="0">
      <selection activeCell="B16" sqref="B16"/>
    </sheetView>
  </sheetViews>
  <sheetFormatPr defaultRowHeight="15"/>
  <cols>
    <col min="1" max="1" width="27.42578125" style="1" customWidth="1"/>
    <col min="2" max="2" width="61.42578125" style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25" t="s">
        <v>144</v>
      </c>
      <c r="C3" s="3"/>
    </row>
    <row r="4" spans="1:3">
      <c r="A4" s="2" t="s">
        <v>5</v>
      </c>
      <c r="B4" s="25" t="s">
        <v>150</v>
      </c>
      <c r="C4" s="3"/>
    </row>
    <row r="5" spans="1:3">
      <c r="A5" s="2" t="s">
        <v>6</v>
      </c>
      <c r="B5" s="25" t="s">
        <v>7</v>
      </c>
      <c r="C5" s="3"/>
    </row>
    <row r="6" spans="1:3">
      <c r="A6" s="2" t="s">
        <v>8</v>
      </c>
      <c r="B6" s="5" t="s">
        <v>9</v>
      </c>
      <c r="C6" s="3"/>
    </row>
    <row r="7" spans="1:3">
      <c r="A7" s="2" t="s">
        <v>10</v>
      </c>
      <c r="B7" s="5" t="s">
        <v>9</v>
      </c>
      <c r="C7" s="3"/>
    </row>
    <row r="8" spans="1:3">
      <c r="A8" s="2" t="s">
        <v>11</v>
      </c>
      <c r="B8" s="5" t="s">
        <v>9</v>
      </c>
      <c r="C8" s="3"/>
    </row>
    <row r="9" spans="1:3">
      <c r="A9" s="2" t="s">
        <v>12</v>
      </c>
      <c r="B9" s="5" t="s">
        <v>151</v>
      </c>
      <c r="C9" s="3"/>
    </row>
    <row r="10" spans="1:3">
      <c r="A10" s="2" t="s">
        <v>13</v>
      </c>
      <c r="B10" s="5" t="s">
        <v>9</v>
      </c>
      <c r="C10" s="3"/>
    </row>
    <row r="11" spans="1:3">
      <c r="A11" s="2" t="s">
        <v>14</v>
      </c>
      <c r="B11" s="5" t="s">
        <v>145</v>
      </c>
      <c r="C11" s="3"/>
    </row>
    <row r="12" spans="1:3">
      <c r="A12" s="2" t="s">
        <v>15</v>
      </c>
      <c r="B12" s="5" t="s">
        <v>152</v>
      </c>
      <c r="C12" s="3"/>
    </row>
    <row r="13" spans="1:3">
      <c r="A13" s="2" t="s">
        <v>16</v>
      </c>
      <c r="B13" s="5" t="s">
        <v>146</v>
      </c>
      <c r="C13" s="3"/>
    </row>
    <row r="14" spans="1:3">
      <c r="A14" s="2" t="s">
        <v>17</v>
      </c>
      <c r="B14" s="5" t="s">
        <v>18</v>
      </c>
      <c r="C14" s="3"/>
    </row>
    <row r="15" spans="1:3">
      <c r="A15" s="2" t="s">
        <v>9</v>
      </c>
      <c r="B15" s="6" t="s">
        <v>9</v>
      </c>
      <c r="C15" s="3"/>
    </row>
    <row r="16" spans="1:3">
      <c r="A16" s="2" t="s">
        <v>182</v>
      </c>
      <c r="B16" s="7" t="s">
        <v>183</v>
      </c>
      <c r="C16" s="3"/>
    </row>
    <row r="17" spans="1:3">
      <c r="A17" s="2" t="s">
        <v>19</v>
      </c>
      <c r="B17" s="7" t="s">
        <v>20</v>
      </c>
      <c r="C17" s="3"/>
    </row>
    <row r="18" spans="1:3">
      <c r="A18" s="2" t="s">
        <v>21</v>
      </c>
      <c r="B18" s="7" t="s">
        <v>22</v>
      </c>
      <c r="C18" s="3"/>
    </row>
    <row r="19" spans="1:3">
      <c r="A19" s="2" t="s">
        <v>23</v>
      </c>
      <c r="B19" s="7" t="s">
        <v>22</v>
      </c>
      <c r="C19" s="3"/>
    </row>
    <row r="20" spans="1:3">
      <c r="A20" s="2" t="s">
        <v>24</v>
      </c>
      <c r="B20" s="7" t="s">
        <v>22</v>
      </c>
      <c r="C20" s="3"/>
    </row>
    <row r="21" spans="1:3">
      <c r="A21" s="2" t="s">
        <v>25</v>
      </c>
      <c r="B21" s="7" t="s">
        <v>22</v>
      </c>
      <c r="C21" s="3"/>
    </row>
    <row r="22" spans="1:3">
      <c r="A22" s="2" t="s">
        <v>26</v>
      </c>
      <c r="B22" s="7" t="s">
        <v>22</v>
      </c>
      <c r="C22" s="3"/>
    </row>
    <row r="23" spans="1:3">
      <c r="A23" s="2" t="s">
        <v>27</v>
      </c>
      <c r="B23" s="7" t="s">
        <v>22</v>
      </c>
      <c r="C23" s="3"/>
    </row>
    <row r="24" spans="1:3">
      <c r="A24" s="2" t="s">
        <v>28</v>
      </c>
      <c r="B24" s="7" t="s">
        <v>22</v>
      </c>
      <c r="C24" s="3"/>
    </row>
    <row r="25" spans="1:3">
      <c r="A25" s="2" t="s">
        <v>29</v>
      </c>
      <c r="B25" s="7" t="s">
        <v>22</v>
      </c>
      <c r="C25" s="3"/>
    </row>
    <row r="26" spans="1:3">
      <c r="A26" s="2" t="s">
        <v>30</v>
      </c>
      <c r="B26" s="7" t="s">
        <v>31</v>
      </c>
      <c r="C26" s="3"/>
    </row>
    <row r="27" spans="1:3">
      <c r="A27" s="2" t="s">
        <v>32</v>
      </c>
      <c r="B27" s="7" t="s">
        <v>22</v>
      </c>
      <c r="C27" s="3"/>
    </row>
    <row r="28" spans="1:3">
      <c r="A28" s="2" t="s">
        <v>33</v>
      </c>
      <c r="B28" s="7" t="s">
        <v>22</v>
      </c>
      <c r="C28" s="3"/>
    </row>
    <row r="29" spans="1:3">
      <c r="A29" s="2" t="s">
        <v>34</v>
      </c>
      <c r="B29" s="7" t="s">
        <v>22</v>
      </c>
      <c r="C29" s="3"/>
    </row>
    <row r="30" spans="1:3">
      <c r="A30" s="2" t="s">
        <v>35</v>
      </c>
      <c r="B30" s="7" t="s">
        <v>22</v>
      </c>
      <c r="C30" s="3"/>
    </row>
    <row r="31" spans="1:3" ht="24.75">
      <c r="A31" s="8" t="s">
        <v>36</v>
      </c>
      <c r="B31" s="7" t="s">
        <v>37</v>
      </c>
      <c r="C31" s="3"/>
    </row>
    <row r="32" spans="1:3">
      <c r="A32" s="2" t="s">
        <v>38</v>
      </c>
      <c r="B32" s="7" t="s">
        <v>153</v>
      </c>
      <c r="C32" s="3"/>
    </row>
    <row r="33" spans="1:2">
      <c r="A33" s="1" t="s">
        <v>39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B25" sqref="B25"/>
    </sheetView>
  </sheetViews>
  <sheetFormatPr defaultRowHeight="15"/>
  <cols>
    <col min="1" max="1" width="39.28515625" style="1" bestFit="1" customWidth="1"/>
    <col min="2" max="2" width="15" style="10" bestFit="1" customWidth="1"/>
    <col min="3" max="3" width="11.28515625" style="10" bestFit="1" customWidth="1"/>
    <col min="6" max="6" width="0" style="9" hidden="1" customWidth="1"/>
  </cols>
  <sheetData>
    <row r="1" spans="1:4">
      <c r="A1" s="2" t="s">
        <v>0</v>
      </c>
      <c r="B1" s="11" t="s">
        <v>123</v>
      </c>
      <c r="C1" s="11" t="s">
        <v>124</v>
      </c>
      <c r="D1" s="3"/>
    </row>
    <row r="2" spans="1:4">
      <c r="A2" s="5" t="s">
        <v>125</v>
      </c>
      <c r="B2" s="18"/>
      <c r="C2" s="18"/>
      <c r="D2" s="3"/>
    </row>
    <row r="3" spans="1:4">
      <c r="A3" s="6" t="s">
        <v>126</v>
      </c>
      <c r="B3" s="13">
        <f>(Rozpočet!F24+Rozpočet!F29)</f>
        <v>0</v>
      </c>
      <c r="C3" s="13"/>
      <c r="D3" s="3"/>
    </row>
    <row r="4" spans="1:4">
      <c r="A4" s="6" t="s">
        <v>184</v>
      </c>
      <c r="B4" s="13">
        <f>B3 * Parametry!B16 / 100</f>
        <v>0</v>
      </c>
      <c r="C4" s="13">
        <f>B3 * Parametry!B17 / 100</f>
        <v>0</v>
      </c>
      <c r="D4" s="3"/>
    </row>
    <row r="5" spans="1:4">
      <c r="A5" s="6" t="s">
        <v>127</v>
      </c>
      <c r="B5" s="13"/>
      <c r="C5" s="13">
        <f>(Rozpočet!F112) + 0</f>
        <v>0</v>
      </c>
      <c r="D5" s="3"/>
    </row>
    <row r="6" spans="1:4">
      <c r="A6" s="6" t="s">
        <v>128</v>
      </c>
      <c r="B6" s="13"/>
      <c r="C6" s="13">
        <f>(Rozpočet!H24+Rozpočet!H29) + (Rozpočet!H112) + 0</f>
        <v>0</v>
      </c>
      <c r="D6" s="3"/>
    </row>
    <row r="7" spans="1:4">
      <c r="A7" s="7" t="s">
        <v>129</v>
      </c>
      <c r="B7" s="19">
        <f>B3 + B4</f>
        <v>0</v>
      </c>
      <c r="C7" s="19">
        <f>C3 + C4 + C5 + C6</f>
        <v>0</v>
      </c>
      <c r="D7" s="3"/>
    </row>
    <row r="8" spans="1:4">
      <c r="A8" s="6" t="s">
        <v>130</v>
      </c>
      <c r="B8" s="13"/>
      <c r="C8" s="13">
        <f>(C5 + C6) * Parametry!B18 / 100</f>
        <v>0</v>
      </c>
      <c r="D8" s="3"/>
    </row>
    <row r="9" spans="1:4">
      <c r="A9" s="6" t="s">
        <v>131</v>
      </c>
      <c r="B9" s="13"/>
      <c r="C9" s="13">
        <f>0 + 0</f>
        <v>0</v>
      </c>
      <c r="D9" s="3"/>
    </row>
    <row r="10" spans="1:4">
      <c r="A10" s="6" t="s">
        <v>119</v>
      </c>
      <c r="B10" s="13"/>
      <c r="C10" s="13">
        <f>(Rozpočet!F119) + (Rozpočet!H119)</f>
        <v>0</v>
      </c>
      <c r="D10" s="3"/>
    </row>
    <row r="11" spans="1:4">
      <c r="A11" s="6" t="s">
        <v>132</v>
      </c>
      <c r="B11" s="13"/>
      <c r="C11" s="13">
        <f>(C9 + C10) * Parametry!B19 / 100</f>
        <v>0</v>
      </c>
      <c r="D11" s="3"/>
    </row>
    <row r="12" spans="1:4">
      <c r="A12" s="7" t="s">
        <v>133</v>
      </c>
      <c r="B12" s="19">
        <f>B7</f>
        <v>0</v>
      </c>
      <c r="C12" s="19">
        <f>C7 + C8 + C9 + C10 + C11</f>
        <v>0</v>
      </c>
      <c r="D12" s="3"/>
    </row>
    <row r="13" spans="1:4">
      <c r="A13" s="6" t="s">
        <v>134</v>
      </c>
      <c r="B13" s="13"/>
      <c r="C13" s="13">
        <f>(B12 + C12) * Parametry!B20 / 100</f>
        <v>0</v>
      </c>
      <c r="D13" s="3"/>
    </row>
    <row r="14" spans="1:4">
      <c r="A14" s="6" t="s">
        <v>135</v>
      </c>
      <c r="B14" s="13"/>
      <c r="C14" s="13">
        <f>(B12 + C12) * Parametry!B21 / 100</f>
        <v>0</v>
      </c>
      <c r="D14" s="3"/>
    </row>
    <row r="15" spans="1:4">
      <c r="A15" s="6" t="s">
        <v>136</v>
      </c>
      <c r="B15" s="13"/>
      <c r="C15" s="13">
        <f>(B7 + C7) * Parametry!B22 / 100</f>
        <v>0</v>
      </c>
      <c r="D15" s="3"/>
    </row>
    <row r="16" spans="1:4">
      <c r="A16" s="5" t="s">
        <v>137</v>
      </c>
      <c r="B16" s="18"/>
      <c r="C16" s="18">
        <f>B12 + C12 + C13 + C14 + C15</f>
        <v>0</v>
      </c>
      <c r="D16" s="3"/>
    </row>
    <row r="17" spans="1:4">
      <c r="A17" s="6" t="s">
        <v>9</v>
      </c>
      <c r="B17" s="13"/>
      <c r="C17" s="13"/>
      <c r="D17" s="3"/>
    </row>
    <row r="18" spans="1:4">
      <c r="A18" s="5" t="s">
        <v>138</v>
      </c>
      <c r="B18" s="18"/>
      <c r="C18" s="18"/>
      <c r="D18" s="3"/>
    </row>
    <row r="19" spans="1:4">
      <c r="A19" s="6" t="s">
        <v>139</v>
      </c>
      <c r="B19" s="13"/>
      <c r="C19" s="13">
        <f>C12 * Parametry!B23 / 100</f>
        <v>0</v>
      </c>
      <c r="D19" s="3"/>
    </row>
    <row r="20" spans="1:4">
      <c r="A20" s="6" t="s">
        <v>140</v>
      </c>
      <c r="B20" s="13"/>
      <c r="C20" s="13">
        <f>C12 * Parametry!B24 / 100</f>
        <v>0</v>
      </c>
      <c r="D20" s="3"/>
    </row>
    <row r="21" spans="1:4">
      <c r="A21" s="5" t="s">
        <v>141</v>
      </c>
      <c r="B21" s="18"/>
      <c r="C21" s="18">
        <f>C19 + C20</f>
        <v>0</v>
      </c>
      <c r="D21" s="3"/>
    </row>
    <row r="22" spans="1:4">
      <c r="A22" s="6" t="s">
        <v>142</v>
      </c>
      <c r="B22" s="13"/>
      <c r="C22" s="13">
        <f>Parametry!B25 * Parametry!B28 * (C16 * Parametry!B27)^Parametry!B26</f>
        <v>0</v>
      </c>
      <c r="D22" s="3"/>
    </row>
    <row r="23" spans="1:4">
      <c r="A23" s="6" t="s">
        <v>9</v>
      </c>
      <c r="B23" s="13"/>
      <c r="C23" s="13"/>
      <c r="D23" s="3"/>
    </row>
    <row r="24" spans="1:4">
      <c r="A24" s="4" t="s">
        <v>177</v>
      </c>
      <c r="B24" s="12"/>
      <c r="C24" s="12">
        <f>C16 + C21 + C22</f>
        <v>0</v>
      </c>
      <c r="D24" s="3"/>
    </row>
    <row r="25" spans="1:4">
      <c r="A25" s="6" t="s">
        <v>143</v>
      </c>
      <c r="B25" s="13">
        <f>C24</f>
        <v>0</v>
      </c>
      <c r="C25" s="13">
        <f>B25 * Parametry!B31 / 100</f>
        <v>0</v>
      </c>
      <c r="D25" s="3"/>
    </row>
    <row r="26" spans="1:4">
      <c r="A26" s="6" t="s">
        <v>154</v>
      </c>
      <c r="B26" s="13">
        <f>(SUM(Rozpočet!F36,Rozpočet!F38,Rozpočet!F48,Rozpočet!F52,Rozpočet!F54,Rozpočet!F60,Rozpočet!F63,Rozpočet!F66,Rozpočet!F70,Rozpočet!F76,Rozpočet!F80,Rozpočet!F93,Rozpočet!F97,Rozpočet!F99,Rozpočet!F103,Rozpočet!F105,Rozpočet!F109:F109)+SUM(Rozpočet!F115,Rozpočet!F117)) + (SUM(Rozpočet!H36,Rozpočet!H38,Rozpočet!H48,Rozpočet!H52,Rozpočet!H54,Rozpočet!H60,Rozpočet!H63,Rozpočet!H66,Rozpočet!H70,Rozpočet!H76,Rozpočet!H80,Rozpočet!H93,Rozpočet!H97,Rozpočet!H99,Rozpočet!H103,Rozpočet!H105,Rozpočet!H109:H109)+SUM(Rozpočet!H115,Rozpočet!H117))</f>
        <v>0</v>
      </c>
      <c r="C26" s="13">
        <f>B26 * Parametry!B32 / 100</f>
        <v>0</v>
      </c>
      <c r="D26" s="3"/>
    </row>
    <row r="27" spans="1:4">
      <c r="A27" s="4" t="s">
        <v>178</v>
      </c>
      <c r="B27" s="12"/>
      <c r="C27" s="12">
        <f>C24 + C25 + C26</f>
        <v>0</v>
      </c>
      <c r="D27" s="3"/>
    </row>
    <row r="28" spans="1:4">
      <c r="A28" s="6" t="s">
        <v>9</v>
      </c>
      <c r="B28" s="13"/>
      <c r="C28" s="13"/>
      <c r="D28" s="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2"/>
  <sheetViews>
    <sheetView view="pageBreakPreview" topLeftCell="A88" zoomScaleNormal="100" zoomScaleSheetLayoutView="100" workbookViewId="0">
      <selection activeCell="D109" sqref="D109"/>
    </sheetView>
  </sheetViews>
  <sheetFormatPr defaultRowHeight="15"/>
  <cols>
    <col min="1" max="1" width="8" customWidth="1"/>
    <col min="2" max="2" width="80.7109375" style="23" customWidth="1"/>
    <col min="3" max="3" width="4.85546875" style="1" bestFit="1" customWidth="1"/>
    <col min="4" max="4" width="6.42578125" style="10" bestFit="1" customWidth="1"/>
    <col min="5" max="5" width="8.85546875" style="10" bestFit="1" customWidth="1"/>
    <col min="6" max="6" width="13.42578125" style="10" bestFit="1" customWidth="1"/>
    <col min="7" max="7" width="7.85546875" style="10" bestFit="1" customWidth="1"/>
    <col min="8" max="8" width="12.5703125" style="10" bestFit="1" customWidth="1"/>
    <col min="9" max="9" width="8.85546875" style="10" bestFit="1" customWidth="1"/>
    <col min="10" max="10" width="11.42578125" style="10" bestFit="1" customWidth="1"/>
    <col min="13" max="13" width="9" style="9" hidden="1" customWidth="1"/>
  </cols>
  <sheetData>
    <row r="1" spans="1:14" ht="24.75">
      <c r="A1" s="8" t="s">
        <v>149</v>
      </c>
      <c r="B1" s="8" t="s">
        <v>0</v>
      </c>
      <c r="C1" s="2" t="s">
        <v>40</v>
      </c>
      <c r="D1" s="11" t="s">
        <v>41</v>
      </c>
      <c r="E1" s="11" t="s">
        <v>42</v>
      </c>
      <c r="F1" s="11" t="s">
        <v>43</v>
      </c>
      <c r="G1" s="11" t="s">
        <v>44</v>
      </c>
      <c r="H1" s="11" t="s">
        <v>45</v>
      </c>
      <c r="I1" s="11" t="s">
        <v>46</v>
      </c>
      <c r="J1" s="11" t="s">
        <v>47</v>
      </c>
      <c r="K1" s="3"/>
      <c r="L1" s="3"/>
      <c r="M1" s="9">
        <f>Parametry!B33/100*F32+Parametry!B33/100*F33+Parametry!B33/100*F34+Parametry!B33/100*F35+Parametry!B33/100*F37+Parametry!B33/100*F39+Parametry!B33/100*F41+Parametry!B33/100*F42+Parametry!B33/100*F43+Parametry!B33/100*F44+Parametry!B33/100*F45+Parametry!B33/100*F46+Parametry!B33/100*F47+Parametry!B33/100*F49+Parametry!B33/100*F50+Parametry!B33/100*F51+Parametry!B33/100*F53+Parametry!B33/100*F55+Parametry!B33/100*F56+Parametry!B33/100*F57+Parametry!B33/100*F58+Parametry!B33/100*F59+Parametry!B33/100*F61</f>
        <v>0</v>
      </c>
    </row>
    <row r="2" spans="1:14">
      <c r="A2" s="4" t="s">
        <v>9</v>
      </c>
      <c r="B2" s="20" t="s">
        <v>179</v>
      </c>
      <c r="C2" s="4" t="s">
        <v>9</v>
      </c>
      <c r="D2" s="12"/>
      <c r="E2" s="12"/>
      <c r="F2" s="12"/>
      <c r="G2" s="12"/>
      <c r="H2" s="12"/>
      <c r="I2" s="12"/>
      <c r="J2" s="12"/>
      <c r="K2" s="3"/>
      <c r="L2" s="3"/>
      <c r="M2" s="9">
        <f>M1+Parametry!B33/100*F62+Parametry!B33/100*F64+Parametry!B33/100*F65+Parametry!B33/100*F67+Parametry!B33/100*F68+Parametry!B33/100*F69+Parametry!B33/100*F71+Parametry!B33/100*F72+Parametry!B33/100*F73+Parametry!B33/100*F74+Parametry!B33/100*F75+Parametry!B33/100*F77+Parametry!B33/100*F78+Parametry!B33/100*F79+Parametry!B33/100*F81+Parametry!B33/100*F82+Parametry!B33/100*F83+Parametry!B33/100*F84+Parametry!B33/100*F85+Parametry!B33/100*F86+Parametry!B33/100*F87+Parametry!B33/100*F88+Parametry!B33/100*F89</f>
        <v>0</v>
      </c>
    </row>
    <row r="3" spans="1:14" ht="26.25" customHeight="1">
      <c r="A3" s="24">
        <v>1</v>
      </c>
      <c r="B3" s="21" t="s">
        <v>194</v>
      </c>
      <c r="C3" s="6" t="s">
        <v>48</v>
      </c>
      <c r="D3" s="13">
        <v>1</v>
      </c>
      <c r="E3" s="27">
        <v>0</v>
      </c>
      <c r="F3" s="13">
        <f t="shared" ref="F3:F16" si="0">D3*E3</f>
        <v>0</v>
      </c>
      <c r="G3" s="27">
        <v>0</v>
      </c>
      <c r="H3" s="13">
        <f t="shared" ref="H3:H16" si="1">D3*G3</f>
        <v>0</v>
      </c>
      <c r="I3" s="13">
        <f t="shared" ref="I3:I16" si="2">E3+G3</f>
        <v>0</v>
      </c>
      <c r="J3" s="13">
        <f t="shared" ref="J3:J16" si="3">F3+H3</f>
        <v>0</v>
      </c>
      <c r="K3" s="3"/>
      <c r="L3" s="3"/>
    </row>
    <row r="4" spans="1:14">
      <c r="A4" s="24">
        <v>2</v>
      </c>
      <c r="B4" s="21" t="s">
        <v>191</v>
      </c>
      <c r="C4" s="6" t="s">
        <v>48</v>
      </c>
      <c r="D4" s="13">
        <v>1</v>
      </c>
      <c r="E4" s="27">
        <v>0</v>
      </c>
      <c r="F4" s="13">
        <f t="shared" si="0"/>
        <v>0</v>
      </c>
      <c r="G4" s="27">
        <v>0</v>
      </c>
      <c r="H4" s="13">
        <f t="shared" si="1"/>
        <v>0</v>
      </c>
      <c r="I4" s="13">
        <f t="shared" si="2"/>
        <v>0</v>
      </c>
      <c r="J4" s="13">
        <f t="shared" si="3"/>
        <v>0</v>
      </c>
      <c r="K4" s="3"/>
      <c r="L4" s="3"/>
    </row>
    <row r="5" spans="1:14">
      <c r="A5" s="24">
        <v>3</v>
      </c>
      <c r="B5" s="21" t="s">
        <v>192</v>
      </c>
      <c r="C5" s="6" t="s">
        <v>48</v>
      </c>
      <c r="D5" s="13">
        <v>3</v>
      </c>
      <c r="E5" s="27">
        <v>0</v>
      </c>
      <c r="F5" s="13">
        <f t="shared" si="0"/>
        <v>0</v>
      </c>
      <c r="G5" s="27">
        <v>0</v>
      </c>
      <c r="H5" s="13">
        <f t="shared" si="1"/>
        <v>0</v>
      </c>
      <c r="I5" s="13">
        <f t="shared" si="2"/>
        <v>0</v>
      </c>
      <c r="J5" s="13">
        <f t="shared" si="3"/>
        <v>0</v>
      </c>
      <c r="K5" s="3"/>
      <c r="L5" s="3"/>
    </row>
    <row r="6" spans="1:14">
      <c r="A6" s="24">
        <v>4</v>
      </c>
      <c r="B6" s="21" t="s">
        <v>193</v>
      </c>
      <c r="C6" s="6" t="s">
        <v>48</v>
      </c>
      <c r="D6" s="13">
        <v>7</v>
      </c>
      <c r="E6" s="27">
        <v>0</v>
      </c>
      <c r="F6" s="13">
        <f t="shared" si="0"/>
        <v>0</v>
      </c>
      <c r="G6" s="27"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3"/>
      <c r="L6" s="3"/>
    </row>
    <row r="7" spans="1:14">
      <c r="A7" s="24">
        <v>5</v>
      </c>
      <c r="B7" s="21" t="s">
        <v>49</v>
      </c>
      <c r="C7" s="6" t="s">
        <v>48</v>
      </c>
      <c r="D7" s="13">
        <v>6</v>
      </c>
      <c r="E7" s="27">
        <v>0</v>
      </c>
      <c r="F7" s="13">
        <f t="shared" si="0"/>
        <v>0</v>
      </c>
      <c r="G7" s="27"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3"/>
      <c r="L7" s="3"/>
    </row>
    <row r="8" spans="1:14">
      <c r="A8" s="24">
        <v>6</v>
      </c>
      <c r="B8" s="21" t="s">
        <v>195</v>
      </c>
      <c r="C8" s="6" t="s">
        <v>48</v>
      </c>
      <c r="D8" s="13">
        <v>6</v>
      </c>
      <c r="E8" s="27">
        <v>0</v>
      </c>
      <c r="F8" s="13">
        <f t="shared" si="0"/>
        <v>0</v>
      </c>
      <c r="G8" s="27"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3"/>
      <c r="L8" s="3"/>
    </row>
    <row r="9" spans="1:14">
      <c r="A9" s="24">
        <v>7</v>
      </c>
      <c r="B9" s="6" t="s">
        <v>185</v>
      </c>
      <c r="C9" s="6" t="s">
        <v>48</v>
      </c>
      <c r="D9" s="13">
        <v>1</v>
      </c>
      <c r="E9" s="27">
        <v>0</v>
      </c>
      <c r="F9" s="13">
        <f t="shared" si="0"/>
        <v>0</v>
      </c>
      <c r="G9" s="27"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6" t="s">
        <v>9</v>
      </c>
      <c r="L9" s="3"/>
      <c r="M9" s="3"/>
      <c r="N9" s="9"/>
    </row>
    <row r="10" spans="1:14">
      <c r="A10" s="24">
        <v>8</v>
      </c>
      <c r="B10" s="21" t="s">
        <v>50</v>
      </c>
      <c r="C10" s="6" t="s">
        <v>48</v>
      </c>
      <c r="D10" s="13">
        <v>5</v>
      </c>
      <c r="E10" s="27">
        <v>0</v>
      </c>
      <c r="F10" s="13">
        <f t="shared" si="0"/>
        <v>0</v>
      </c>
      <c r="G10" s="27"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3"/>
      <c r="L10" s="3"/>
    </row>
    <row r="11" spans="1:14">
      <c r="A11" s="24">
        <v>9</v>
      </c>
      <c r="B11" s="21" t="s">
        <v>51</v>
      </c>
      <c r="C11" s="6" t="s">
        <v>48</v>
      </c>
      <c r="D11" s="13">
        <v>1</v>
      </c>
      <c r="E11" s="27">
        <v>0</v>
      </c>
      <c r="F11" s="13">
        <f t="shared" si="0"/>
        <v>0</v>
      </c>
      <c r="G11" s="27"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3"/>
      <c r="L11" s="3"/>
    </row>
    <row r="12" spans="1:14">
      <c r="A12" s="24">
        <v>10</v>
      </c>
      <c r="B12" s="21" t="s">
        <v>52</v>
      </c>
      <c r="C12" s="6" t="s">
        <v>48</v>
      </c>
      <c r="D12" s="13">
        <v>2</v>
      </c>
      <c r="E12" s="27">
        <v>0</v>
      </c>
      <c r="F12" s="13">
        <f t="shared" si="0"/>
        <v>0</v>
      </c>
      <c r="G12" s="27"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3"/>
      <c r="L12" s="3"/>
    </row>
    <row r="13" spans="1:14">
      <c r="A13" s="24">
        <v>11</v>
      </c>
      <c r="B13" s="21" t="s">
        <v>53</v>
      </c>
      <c r="C13" s="6" t="s">
        <v>48</v>
      </c>
      <c r="D13" s="13">
        <v>2</v>
      </c>
      <c r="E13" s="27">
        <v>0</v>
      </c>
      <c r="F13" s="13">
        <f t="shared" si="0"/>
        <v>0</v>
      </c>
      <c r="G13" s="27"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3"/>
      <c r="L13" s="3"/>
    </row>
    <row r="14" spans="1:14">
      <c r="A14" s="24">
        <v>12</v>
      </c>
      <c r="B14" s="21" t="s">
        <v>54</v>
      </c>
      <c r="C14" s="6" t="s">
        <v>48</v>
      </c>
      <c r="D14" s="13">
        <v>28</v>
      </c>
      <c r="E14" s="27">
        <v>0</v>
      </c>
      <c r="F14" s="13">
        <f t="shared" si="0"/>
        <v>0</v>
      </c>
      <c r="G14" s="27"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3"/>
      <c r="L14" s="3"/>
    </row>
    <row r="15" spans="1:14">
      <c r="A15" s="24">
        <v>13</v>
      </c>
      <c r="B15" s="21" t="s">
        <v>55</v>
      </c>
      <c r="C15" s="6" t="s">
        <v>48</v>
      </c>
      <c r="D15" s="13">
        <v>1</v>
      </c>
      <c r="E15" s="27">
        <v>0</v>
      </c>
      <c r="F15" s="13">
        <f t="shared" si="0"/>
        <v>0</v>
      </c>
      <c r="G15" s="27"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3"/>
      <c r="L15" s="3"/>
    </row>
    <row r="16" spans="1:14">
      <c r="A16" s="24">
        <v>14</v>
      </c>
      <c r="B16" s="21" t="s">
        <v>188</v>
      </c>
      <c r="C16" s="6" t="s">
        <v>48</v>
      </c>
      <c r="D16" s="13">
        <v>3</v>
      </c>
      <c r="E16" s="27">
        <v>0</v>
      </c>
      <c r="F16" s="13">
        <f t="shared" si="0"/>
        <v>0</v>
      </c>
      <c r="G16" s="27"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3"/>
      <c r="L16" s="3"/>
    </row>
    <row r="17" spans="1:12">
      <c r="A17" s="4" t="s">
        <v>9</v>
      </c>
      <c r="B17" s="20" t="s">
        <v>180</v>
      </c>
      <c r="C17" s="4" t="s">
        <v>9</v>
      </c>
      <c r="D17" s="12"/>
      <c r="E17" s="12"/>
      <c r="F17" s="12">
        <f>SUM(F3:F16)</f>
        <v>0</v>
      </c>
      <c r="G17" s="12"/>
      <c r="H17" s="12">
        <f>SUM(H3:H16)</f>
        <v>0</v>
      </c>
      <c r="I17" s="12"/>
      <c r="J17" s="12">
        <f>SUM(J3:J16)</f>
        <v>0</v>
      </c>
      <c r="K17" s="3"/>
      <c r="L17" s="3"/>
    </row>
    <row r="18" spans="1:12">
      <c r="B18" s="21" t="s">
        <v>9</v>
      </c>
      <c r="C18" s="6" t="s">
        <v>9</v>
      </c>
      <c r="D18" s="13"/>
      <c r="E18" s="13"/>
      <c r="F18" s="13"/>
      <c r="G18" s="13"/>
      <c r="H18" s="13"/>
      <c r="I18" s="13"/>
      <c r="J18" s="13"/>
      <c r="K18" s="3"/>
      <c r="L18" s="3"/>
    </row>
    <row r="19" spans="1:12">
      <c r="A19" s="4" t="s">
        <v>9</v>
      </c>
      <c r="B19" s="20" t="s">
        <v>56</v>
      </c>
      <c r="C19" s="4" t="s">
        <v>9</v>
      </c>
      <c r="D19" s="12"/>
      <c r="E19" s="12"/>
      <c r="F19" s="12"/>
      <c r="G19" s="12"/>
      <c r="H19" s="12"/>
      <c r="I19" s="12"/>
      <c r="J19" s="12"/>
      <c r="K19" s="3"/>
      <c r="L19" s="3"/>
    </row>
    <row r="20" spans="1:12" ht="26.25" customHeight="1">
      <c r="A20" s="24">
        <v>15</v>
      </c>
      <c r="B20" s="21" t="s">
        <v>175</v>
      </c>
      <c r="C20" s="6" t="s">
        <v>48</v>
      </c>
      <c r="D20" s="13">
        <v>1</v>
      </c>
      <c r="E20" s="27">
        <v>0</v>
      </c>
      <c r="F20" s="13">
        <f>D20*E20</f>
        <v>0</v>
      </c>
      <c r="G20" s="27">
        <v>0</v>
      </c>
      <c r="H20" s="13">
        <f>D20*G20</f>
        <v>0</v>
      </c>
      <c r="I20" s="13">
        <f t="shared" ref="I20:J23" si="4">E20+G20</f>
        <v>0</v>
      </c>
      <c r="J20" s="13">
        <f t="shared" si="4"/>
        <v>0</v>
      </c>
      <c r="K20" s="3"/>
      <c r="L20" s="3"/>
    </row>
    <row r="21" spans="1:12">
      <c r="A21" s="24">
        <v>16</v>
      </c>
      <c r="B21" s="21" t="s">
        <v>196</v>
      </c>
      <c r="C21" s="6" t="s">
        <v>48</v>
      </c>
      <c r="D21" s="13">
        <v>6</v>
      </c>
      <c r="E21" s="27">
        <v>0</v>
      </c>
      <c r="F21" s="13">
        <f>D21*E21</f>
        <v>0</v>
      </c>
      <c r="G21" s="27">
        <v>0</v>
      </c>
      <c r="H21" s="13">
        <f>D21*G21</f>
        <v>0</v>
      </c>
      <c r="I21" s="13">
        <f t="shared" si="4"/>
        <v>0</v>
      </c>
      <c r="J21" s="13">
        <f t="shared" si="4"/>
        <v>0</v>
      </c>
      <c r="K21" s="3"/>
      <c r="L21" s="3"/>
    </row>
    <row r="22" spans="1:12">
      <c r="A22" s="24">
        <v>17</v>
      </c>
      <c r="B22" s="21" t="s">
        <v>197</v>
      </c>
      <c r="C22" s="6" t="s">
        <v>48</v>
      </c>
      <c r="D22" s="13">
        <v>6</v>
      </c>
      <c r="E22" s="27">
        <v>0</v>
      </c>
      <c r="F22" s="13">
        <f>D22*E22</f>
        <v>0</v>
      </c>
      <c r="G22" s="27">
        <v>0</v>
      </c>
      <c r="H22" s="13">
        <f>D22*G22</f>
        <v>0</v>
      </c>
      <c r="I22" s="13">
        <f t="shared" si="4"/>
        <v>0</v>
      </c>
      <c r="J22" s="13">
        <f t="shared" si="4"/>
        <v>0</v>
      </c>
      <c r="K22" s="3"/>
      <c r="L22" s="3"/>
    </row>
    <row r="23" spans="1:12">
      <c r="A23" s="24">
        <v>18</v>
      </c>
      <c r="B23" s="21" t="s">
        <v>57</v>
      </c>
      <c r="C23" s="6" t="s">
        <v>58</v>
      </c>
      <c r="D23" s="13">
        <v>1</v>
      </c>
      <c r="E23" s="27">
        <v>0</v>
      </c>
      <c r="F23" s="13">
        <f>D23*E23</f>
        <v>0</v>
      </c>
      <c r="G23" s="27">
        <v>0</v>
      </c>
      <c r="H23" s="13">
        <f>D23*G23</f>
        <v>0</v>
      </c>
      <c r="I23" s="13">
        <f t="shared" si="4"/>
        <v>0</v>
      </c>
      <c r="J23" s="13">
        <f t="shared" si="4"/>
        <v>0</v>
      </c>
      <c r="K23" s="3"/>
      <c r="L23" s="3"/>
    </row>
    <row r="24" spans="1:12">
      <c r="A24" s="4" t="s">
        <v>9</v>
      </c>
      <c r="B24" s="20" t="s">
        <v>59</v>
      </c>
      <c r="C24" s="4" t="s">
        <v>9</v>
      </c>
      <c r="D24" s="12"/>
      <c r="E24" s="12"/>
      <c r="F24" s="12">
        <f>SUM(F20:F23)</f>
        <v>0</v>
      </c>
      <c r="G24" s="12"/>
      <c r="H24" s="12">
        <f>SUM(H20:H23)</f>
        <v>0</v>
      </c>
      <c r="I24" s="12"/>
      <c r="J24" s="12">
        <f>SUM(J20:J23)</f>
        <v>0</v>
      </c>
      <c r="K24" s="3"/>
      <c r="L24" s="3"/>
    </row>
    <row r="25" spans="1:12">
      <c r="B25" s="21" t="s">
        <v>9</v>
      </c>
      <c r="C25" s="6" t="s">
        <v>9</v>
      </c>
      <c r="D25" s="13"/>
      <c r="E25" s="13"/>
      <c r="F25" s="13"/>
      <c r="G25" s="13"/>
      <c r="H25" s="13"/>
      <c r="I25" s="13"/>
      <c r="J25" s="13"/>
      <c r="K25" s="3"/>
      <c r="L25" s="3"/>
    </row>
    <row r="26" spans="1:12">
      <c r="A26" s="4" t="s">
        <v>9</v>
      </c>
      <c r="B26" s="20" t="s">
        <v>60</v>
      </c>
      <c r="C26" s="4" t="s">
        <v>9</v>
      </c>
      <c r="D26" s="12"/>
      <c r="E26" s="12"/>
      <c r="F26" s="12"/>
      <c r="G26" s="12"/>
      <c r="H26" s="12"/>
      <c r="I26" s="12"/>
      <c r="J26" s="12"/>
      <c r="K26" s="3"/>
      <c r="L26" s="3"/>
    </row>
    <row r="27" spans="1:12">
      <c r="A27" s="24">
        <v>19</v>
      </c>
      <c r="B27" s="21" t="s">
        <v>179</v>
      </c>
      <c r="C27" s="6" t="s">
        <v>48</v>
      </c>
      <c r="D27" s="13">
        <v>1</v>
      </c>
      <c r="E27" s="13">
        <f>J17</f>
        <v>0</v>
      </c>
      <c r="F27" s="13">
        <f>D27*E27</f>
        <v>0</v>
      </c>
      <c r="G27" s="13"/>
      <c r="H27" s="13"/>
      <c r="I27" s="13">
        <f>E27+G27</f>
        <v>0</v>
      </c>
      <c r="J27" s="13">
        <f>F27+H27</f>
        <v>0</v>
      </c>
      <c r="K27" s="3"/>
      <c r="L27" s="3"/>
    </row>
    <row r="28" spans="1:12">
      <c r="A28" s="24">
        <v>20</v>
      </c>
      <c r="B28" s="21" t="s">
        <v>56</v>
      </c>
      <c r="C28" s="6" t="s">
        <v>48</v>
      </c>
      <c r="D28" s="13">
        <v>1</v>
      </c>
      <c r="E28" s="13">
        <f>J24</f>
        <v>0</v>
      </c>
      <c r="F28" s="13">
        <f>D28*E28</f>
        <v>0</v>
      </c>
      <c r="G28" s="14"/>
      <c r="H28" s="14"/>
      <c r="I28" s="13">
        <f>E28+G28</f>
        <v>0</v>
      </c>
      <c r="J28" s="13">
        <f>F28+H28</f>
        <v>0</v>
      </c>
      <c r="K28" s="3"/>
      <c r="L28" s="3"/>
    </row>
    <row r="29" spans="1:12">
      <c r="A29" s="4" t="s">
        <v>9</v>
      </c>
      <c r="B29" s="20" t="s">
        <v>61</v>
      </c>
      <c r="C29" s="4" t="s">
        <v>9</v>
      </c>
      <c r="D29" s="12"/>
      <c r="E29" s="12"/>
      <c r="F29" s="12">
        <f>SUM(F27:F28)</f>
        <v>0</v>
      </c>
      <c r="G29" s="12"/>
      <c r="H29" s="12">
        <f>SUM(H27:H28)</f>
        <v>0</v>
      </c>
      <c r="I29" s="12"/>
      <c r="J29" s="12">
        <f>SUM(J27:J28)</f>
        <v>0</v>
      </c>
      <c r="K29" s="3"/>
      <c r="L29" s="3"/>
    </row>
    <row r="30" spans="1:12">
      <c r="B30" s="21" t="s">
        <v>9</v>
      </c>
      <c r="C30" s="6" t="s">
        <v>9</v>
      </c>
      <c r="D30" s="13"/>
      <c r="E30" s="13"/>
      <c r="F30" s="13"/>
      <c r="G30" s="13"/>
      <c r="H30" s="13"/>
      <c r="I30" s="13"/>
      <c r="J30" s="13"/>
      <c r="K30" s="3"/>
      <c r="L30" s="3"/>
    </row>
    <row r="31" spans="1:12">
      <c r="A31" s="4" t="s">
        <v>9</v>
      </c>
      <c r="B31" s="20" t="s">
        <v>62</v>
      </c>
      <c r="C31" s="4" t="s">
        <v>9</v>
      </c>
      <c r="D31" s="12"/>
      <c r="E31" s="12"/>
      <c r="F31" s="12"/>
      <c r="G31" s="12"/>
      <c r="H31" s="12"/>
      <c r="I31" s="12"/>
      <c r="J31" s="12"/>
      <c r="K31" s="3"/>
      <c r="L31" s="3"/>
    </row>
    <row r="32" spans="1:12" ht="27" customHeight="1">
      <c r="A32" s="24">
        <v>21</v>
      </c>
      <c r="B32" s="21" t="s">
        <v>63</v>
      </c>
      <c r="C32" s="6" t="s">
        <v>48</v>
      </c>
      <c r="D32" s="13">
        <v>2</v>
      </c>
      <c r="E32" s="27">
        <v>0</v>
      </c>
      <c r="F32" s="13">
        <f>D32*E32</f>
        <v>0</v>
      </c>
      <c r="G32" s="27">
        <v>0</v>
      </c>
      <c r="H32" s="13">
        <f>D32*G32</f>
        <v>0</v>
      </c>
      <c r="I32" s="13">
        <f t="shared" ref="I32:J35" si="5">E32+G32</f>
        <v>0</v>
      </c>
      <c r="J32" s="13">
        <f t="shared" si="5"/>
        <v>0</v>
      </c>
      <c r="K32" s="3"/>
      <c r="L32" s="3"/>
    </row>
    <row r="33" spans="1:14" ht="18" customHeight="1">
      <c r="A33" s="24">
        <v>22</v>
      </c>
      <c r="B33" s="21" t="s">
        <v>64</v>
      </c>
      <c r="C33" s="6" t="s">
        <v>48</v>
      </c>
      <c r="D33" s="13">
        <v>3</v>
      </c>
      <c r="E33" s="27">
        <v>0</v>
      </c>
      <c r="F33" s="13">
        <f>D33*E33</f>
        <v>0</v>
      </c>
      <c r="G33" s="27">
        <v>0</v>
      </c>
      <c r="H33" s="13">
        <f>D33*G33</f>
        <v>0</v>
      </c>
      <c r="I33" s="13">
        <f t="shared" si="5"/>
        <v>0</v>
      </c>
      <c r="J33" s="13">
        <f t="shared" si="5"/>
        <v>0</v>
      </c>
      <c r="K33" s="3"/>
      <c r="L33" s="3"/>
    </row>
    <row r="34" spans="1:14" ht="18" customHeight="1">
      <c r="A34" s="24">
        <v>23</v>
      </c>
      <c r="B34" s="21" t="s">
        <v>65</v>
      </c>
      <c r="C34" s="6" t="s">
        <v>48</v>
      </c>
      <c r="D34" s="13">
        <v>2</v>
      </c>
      <c r="E34" s="27">
        <v>0</v>
      </c>
      <c r="F34" s="13">
        <f>D34*E34</f>
        <v>0</v>
      </c>
      <c r="G34" s="27">
        <v>0</v>
      </c>
      <c r="H34" s="13">
        <f>D34*G34</f>
        <v>0</v>
      </c>
      <c r="I34" s="13">
        <f t="shared" si="5"/>
        <v>0</v>
      </c>
      <c r="J34" s="13">
        <f t="shared" si="5"/>
        <v>0</v>
      </c>
      <c r="K34" s="3"/>
      <c r="L34" s="3"/>
    </row>
    <row r="35" spans="1:14" ht="27" customHeight="1">
      <c r="A35" s="24">
        <v>24</v>
      </c>
      <c r="B35" s="21" t="s">
        <v>66</v>
      </c>
      <c r="C35" s="6" t="s">
        <v>48</v>
      </c>
      <c r="D35" s="13">
        <v>2</v>
      </c>
      <c r="E35" s="27">
        <v>0</v>
      </c>
      <c r="F35" s="13">
        <f>D35*E35</f>
        <v>0</v>
      </c>
      <c r="G35" s="27">
        <v>0</v>
      </c>
      <c r="H35" s="13">
        <f>D35*G35</f>
        <v>0</v>
      </c>
      <c r="I35" s="13">
        <f t="shared" si="5"/>
        <v>0</v>
      </c>
      <c r="J35" s="13">
        <f t="shared" si="5"/>
        <v>0</v>
      </c>
      <c r="K35" s="3"/>
      <c r="L35" s="3"/>
    </row>
    <row r="36" spans="1:14">
      <c r="A36" s="16"/>
      <c r="B36" s="22" t="s">
        <v>67</v>
      </c>
      <c r="C36" s="15" t="s">
        <v>9</v>
      </c>
      <c r="D36" s="16"/>
      <c r="E36" s="16"/>
      <c r="F36" s="16"/>
      <c r="G36" s="16"/>
      <c r="H36" s="16"/>
      <c r="I36" s="16"/>
      <c r="J36" s="16"/>
      <c r="K36" s="3"/>
      <c r="L36" s="3"/>
    </row>
    <row r="37" spans="1:14">
      <c r="A37" s="24">
        <v>25</v>
      </c>
      <c r="B37" s="21" t="s">
        <v>68</v>
      </c>
      <c r="C37" s="6" t="s">
        <v>48</v>
      </c>
      <c r="D37" s="13">
        <v>1</v>
      </c>
      <c r="E37" s="27">
        <v>0</v>
      </c>
      <c r="F37" s="13">
        <f>D37*E37</f>
        <v>0</v>
      </c>
      <c r="G37" s="27">
        <v>0</v>
      </c>
      <c r="H37" s="13">
        <f>D37*G37</f>
        <v>0</v>
      </c>
      <c r="I37" s="13">
        <f>E37+G37</f>
        <v>0</v>
      </c>
      <c r="J37" s="13">
        <f>F37+H37</f>
        <v>0</v>
      </c>
      <c r="K37" s="3"/>
      <c r="L37" s="3"/>
    </row>
    <row r="38" spans="1:14">
      <c r="A38" s="16"/>
      <c r="B38" s="22" t="s">
        <v>69</v>
      </c>
      <c r="C38" s="15" t="s">
        <v>9</v>
      </c>
      <c r="D38" s="16"/>
      <c r="E38" s="16"/>
      <c r="F38" s="16"/>
      <c r="G38" s="16"/>
      <c r="H38" s="16"/>
      <c r="I38" s="16"/>
      <c r="J38" s="16"/>
      <c r="K38" s="3"/>
      <c r="L38" s="3"/>
    </row>
    <row r="39" spans="1:14" ht="27" customHeight="1">
      <c r="A39" s="24">
        <v>26</v>
      </c>
      <c r="B39" s="21" t="s">
        <v>70</v>
      </c>
      <c r="C39" s="6" t="s">
        <v>48</v>
      </c>
      <c r="D39" s="13">
        <v>2</v>
      </c>
      <c r="E39" s="27">
        <v>0</v>
      </c>
      <c r="F39" s="13">
        <f t="shared" ref="F39:F47" si="6">D39*E39</f>
        <v>0</v>
      </c>
      <c r="G39" s="27">
        <v>0</v>
      </c>
      <c r="H39" s="13">
        <f t="shared" ref="H39:H47" si="7">D39*G39</f>
        <v>0</v>
      </c>
      <c r="I39" s="13">
        <f t="shared" ref="I39:I47" si="8">E39+G39</f>
        <v>0</v>
      </c>
      <c r="J39" s="13">
        <f t="shared" ref="J39:J47" si="9">F39+H39</f>
        <v>0</v>
      </c>
      <c r="K39" s="3"/>
      <c r="L39" s="3"/>
    </row>
    <row r="40" spans="1:14">
      <c r="A40" s="24">
        <v>27</v>
      </c>
      <c r="B40" s="6" t="s">
        <v>186</v>
      </c>
      <c r="C40" s="6" t="s">
        <v>48</v>
      </c>
      <c r="D40" s="13">
        <v>1</v>
      </c>
      <c r="E40" s="27">
        <v>0</v>
      </c>
      <c r="F40" s="13">
        <f>D40*E40</f>
        <v>0</v>
      </c>
      <c r="G40" s="27">
        <v>0</v>
      </c>
      <c r="H40" s="13">
        <f>D40*G40</f>
        <v>0</v>
      </c>
      <c r="I40" s="13">
        <f t="shared" si="8"/>
        <v>0</v>
      </c>
      <c r="J40" s="13">
        <f t="shared" si="9"/>
        <v>0</v>
      </c>
      <c r="K40" s="6" t="s">
        <v>9</v>
      </c>
      <c r="L40" s="3"/>
      <c r="M40" s="3"/>
      <c r="N40" s="9"/>
    </row>
    <row r="41" spans="1:14" ht="26.25" customHeight="1">
      <c r="A41" s="24">
        <v>28</v>
      </c>
      <c r="B41" s="21" t="s">
        <v>176</v>
      </c>
      <c r="C41" s="6" t="s">
        <v>48</v>
      </c>
      <c r="D41" s="13">
        <v>4</v>
      </c>
      <c r="E41" s="27">
        <v>0</v>
      </c>
      <c r="F41" s="13">
        <f t="shared" si="6"/>
        <v>0</v>
      </c>
      <c r="G41" s="27">
        <v>0</v>
      </c>
      <c r="H41" s="13">
        <f t="shared" si="7"/>
        <v>0</v>
      </c>
      <c r="I41" s="13">
        <f t="shared" si="8"/>
        <v>0</v>
      </c>
      <c r="J41" s="13">
        <f t="shared" si="9"/>
        <v>0</v>
      </c>
      <c r="K41" s="3"/>
      <c r="L41" s="3"/>
    </row>
    <row r="42" spans="1:14">
      <c r="A42" s="24">
        <v>29</v>
      </c>
      <c r="B42" s="21" t="s">
        <v>71</v>
      </c>
      <c r="C42" s="6" t="s">
        <v>48</v>
      </c>
      <c r="D42" s="13">
        <v>1</v>
      </c>
      <c r="E42" s="27">
        <v>0</v>
      </c>
      <c r="F42" s="13">
        <f t="shared" si="6"/>
        <v>0</v>
      </c>
      <c r="G42" s="27">
        <v>0</v>
      </c>
      <c r="H42" s="13">
        <f t="shared" si="7"/>
        <v>0</v>
      </c>
      <c r="I42" s="13">
        <f t="shared" si="8"/>
        <v>0</v>
      </c>
      <c r="J42" s="13">
        <f t="shared" si="9"/>
        <v>0</v>
      </c>
      <c r="K42" s="3"/>
      <c r="L42" s="3"/>
    </row>
    <row r="43" spans="1:14">
      <c r="A43" s="24">
        <v>30</v>
      </c>
      <c r="B43" s="21" t="s">
        <v>198</v>
      </c>
      <c r="C43" s="6" t="s">
        <v>48</v>
      </c>
      <c r="D43" s="13">
        <v>1</v>
      </c>
      <c r="E43" s="27">
        <v>0</v>
      </c>
      <c r="F43" s="13">
        <f t="shared" si="6"/>
        <v>0</v>
      </c>
      <c r="G43" s="27">
        <v>0</v>
      </c>
      <c r="H43" s="13">
        <f t="shared" si="7"/>
        <v>0</v>
      </c>
      <c r="I43" s="13">
        <f t="shared" si="8"/>
        <v>0</v>
      </c>
      <c r="J43" s="13">
        <f t="shared" si="9"/>
        <v>0</v>
      </c>
      <c r="K43" s="3"/>
      <c r="L43" s="3"/>
    </row>
    <row r="44" spans="1:14">
      <c r="A44" s="24">
        <v>31</v>
      </c>
      <c r="B44" s="21" t="s">
        <v>72</v>
      </c>
      <c r="C44" s="6" t="s">
        <v>48</v>
      </c>
      <c r="D44" s="13">
        <v>2</v>
      </c>
      <c r="E44" s="27">
        <v>0</v>
      </c>
      <c r="F44" s="13">
        <f t="shared" si="6"/>
        <v>0</v>
      </c>
      <c r="G44" s="27">
        <v>0</v>
      </c>
      <c r="H44" s="13">
        <f t="shared" si="7"/>
        <v>0</v>
      </c>
      <c r="I44" s="13">
        <f t="shared" si="8"/>
        <v>0</v>
      </c>
      <c r="J44" s="13">
        <f t="shared" si="9"/>
        <v>0</v>
      </c>
      <c r="K44" s="3"/>
      <c r="L44" s="3"/>
    </row>
    <row r="45" spans="1:14">
      <c r="A45" s="24">
        <v>32</v>
      </c>
      <c r="B45" s="21" t="s">
        <v>73</v>
      </c>
      <c r="C45" s="6" t="s">
        <v>48</v>
      </c>
      <c r="D45" s="13">
        <v>15</v>
      </c>
      <c r="E45" s="27">
        <v>0</v>
      </c>
      <c r="F45" s="13">
        <f t="shared" si="6"/>
        <v>0</v>
      </c>
      <c r="G45" s="27">
        <v>0</v>
      </c>
      <c r="H45" s="13">
        <f t="shared" si="7"/>
        <v>0</v>
      </c>
      <c r="I45" s="13">
        <f t="shared" si="8"/>
        <v>0</v>
      </c>
      <c r="J45" s="13">
        <f t="shared" si="9"/>
        <v>0</v>
      </c>
      <c r="K45" s="3"/>
      <c r="L45" s="3"/>
    </row>
    <row r="46" spans="1:14">
      <c r="A46" s="24">
        <v>33</v>
      </c>
      <c r="B46" s="21" t="s">
        <v>74</v>
      </c>
      <c r="C46" s="6" t="s">
        <v>75</v>
      </c>
      <c r="D46" s="13">
        <v>55</v>
      </c>
      <c r="E46" s="27">
        <v>0</v>
      </c>
      <c r="F46" s="13">
        <f t="shared" si="6"/>
        <v>0</v>
      </c>
      <c r="G46" s="27">
        <v>0</v>
      </c>
      <c r="H46" s="13">
        <f t="shared" si="7"/>
        <v>0</v>
      </c>
      <c r="I46" s="13">
        <f t="shared" si="8"/>
        <v>0</v>
      </c>
      <c r="J46" s="13">
        <f t="shared" si="9"/>
        <v>0</v>
      </c>
      <c r="K46" s="3"/>
      <c r="L46" s="3"/>
    </row>
    <row r="47" spans="1:14">
      <c r="A47" s="24">
        <v>34</v>
      </c>
      <c r="B47" s="21" t="s">
        <v>76</v>
      </c>
      <c r="C47" s="6" t="s">
        <v>75</v>
      </c>
      <c r="D47" s="13">
        <v>30</v>
      </c>
      <c r="E47" s="27">
        <v>0</v>
      </c>
      <c r="F47" s="13">
        <f t="shared" si="6"/>
        <v>0</v>
      </c>
      <c r="G47" s="27">
        <v>0</v>
      </c>
      <c r="H47" s="13">
        <f t="shared" si="7"/>
        <v>0</v>
      </c>
      <c r="I47" s="13">
        <f t="shared" si="8"/>
        <v>0</v>
      </c>
      <c r="J47" s="13">
        <f t="shared" si="9"/>
        <v>0</v>
      </c>
      <c r="K47" s="3"/>
      <c r="L47" s="3"/>
    </row>
    <row r="48" spans="1:14">
      <c r="A48" s="16"/>
      <c r="B48" s="22" t="s">
        <v>77</v>
      </c>
      <c r="C48" s="15" t="s">
        <v>9</v>
      </c>
      <c r="D48" s="16"/>
      <c r="E48" s="16"/>
      <c r="F48" s="16"/>
      <c r="G48" s="16"/>
      <c r="H48" s="16"/>
      <c r="I48" s="16"/>
      <c r="J48" s="16"/>
      <c r="K48" s="3"/>
      <c r="L48" s="3"/>
    </row>
    <row r="49" spans="1:12">
      <c r="A49" s="24">
        <v>35</v>
      </c>
      <c r="B49" s="21" t="s">
        <v>78</v>
      </c>
      <c r="C49" s="6" t="s">
        <v>48</v>
      </c>
      <c r="D49" s="13">
        <v>60</v>
      </c>
      <c r="E49" s="27">
        <v>0</v>
      </c>
      <c r="F49" s="13">
        <f>D49*E49</f>
        <v>0</v>
      </c>
      <c r="G49" s="27">
        <v>0</v>
      </c>
      <c r="H49" s="13">
        <f>D49*G49</f>
        <v>0</v>
      </c>
      <c r="I49" s="13">
        <f t="shared" ref="I49:J51" si="10">E49+G49</f>
        <v>0</v>
      </c>
      <c r="J49" s="13">
        <f t="shared" si="10"/>
        <v>0</v>
      </c>
      <c r="K49" s="3"/>
      <c r="L49" s="3"/>
    </row>
    <row r="50" spans="1:12">
      <c r="A50" s="24">
        <v>36</v>
      </c>
      <c r="B50" s="21" t="s">
        <v>79</v>
      </c>
      <c r="C50" s="6" t="s">
        <v>48</v>
      </c>
      <c r="D50" s="13">
        <v>60</v>
      </c>
      <c r="E50" s="27">
        <v>0</v>
      </c>
      <c r="F50" s="13">
        <f>D50*E50</f>
        <v>0</v>
      </c>
      <c r="G50" s="27">
        <v>0</v>
      </c>
      <c r="H50" s="13">
        <f>D50*G50</f>
        <v>0</v>
      </c>
      <c r="I50" s="13">
        <f t="shared" si="10"/>
        <v>0</v>
      </c>
      <c r="J50" s="13">
        <f t="shared" si="10"/>
        <v>0</v>
      </c>
      <c r="K50" s="3"/>
      <c r="L50" s="3"/>
    </row>
    <row r="51" spans="1:12">
      <c r="A51" s="24">
        <v>37</v>
      </c>
      <c r="B51" s="21" t="s">
        <v>80</v>
      </c>
      <c r="C51" s="6" t="s">
        <v>48</v>
      </c>
      <c r="D51" s="13">
        <v>60</v>
      </c>
      <c r="E51" s="27">
        <v>0</v>
      </c>
      <c r="F51" s="13">
        <f>D51*E51</f>
        <v>0</v>
      </c>
      <c r="G51" s="27">
        <v>0</v>
      </c>
      <c r="H51" s="13">
        <f>D51*G51</f>
        <v>0</v>
      </c>
      <c r="I51" s="13">
        <f t="shared" si="10"/>
        <v>0</v>
      </c>
      <c r="J51" s="13">
        <f t="shared" si="10"/>
        <v>0</v>
      </c>
      <c r="K51" s="3"/>
      <c r="L51" s="3"/>
    </row>
    <row r="52" spans="1:12">
      <c r="A52" s="16"/>
      <c r="B52" s="22" t="s">
        <v>81</v>
      </c>
      <c r="C52" s="15" t="s">
        <v>9</v>
      </c>
      <c r="D52" s="16"/>
      <c r="E52" s="16"/>
      <c r="F52" s="16"/>
      <c r="G52" s="16"/>
      <c r="H52" s="16"/>
      <c r="I52" s="16"/>
      <c r="J52" s="16"/>
      <c r="K52" s="3"/>
      <c r="L52" s="3"/>
    </row>
    <row r="53" spans="1:12">
      <c r="A53" s="24">
        <v>38</v>
      </c>
      <c r="B53" s="21" t="s">
        <v>163</v>
      </c>
      <c r="C53" s="6" t="s">
        <v>75</v>
      </c>
      <c r="D53" s="13">
        <v>20</v>
      </c>
      <c r="E53" s="27">
        <v>0</v>
      </c>
      <c r="F53" s="13">
        <f>D53*E53</f>
        <v>0</v>
      </c>
      <c r="G53" s="27">
        <v>0</v>
      </c>
      <c r="H53" s="13">
        <f>D53*G53</f>
        <v>0</v>
      </c>
      <c r="I53" s="13">
        <f>E53+G53</f>
        <v>0</v>
      </c>
      <c r="J53" s="13">
        <f>F53+H53</f>
        <v>0</v>
      </c>
      <c r="K53" s="3"/>
      <c r="L53" s="3"/>
    </row>
    <row r="54" spans="1:12">
      <c r="A54" s="16"/>
      <c r="B54" s="22" t="s">
        <v>81</v>
      </c>
      <c r="C54" s="15" t="s">
        <v>9</v>
      </c>
      <c r="D54" s="16"/>
      <c r="E54" s="16"/>
      <c r="F54" s="16"/>
      <c r="G54" s="16"/>
      <c r="H54" s="16"/>
      <c r="I54" s="16"/>
      <c r="J54" s="16"/>
      <c r="K54" s="3"/>
      <c r="L54" s="3"/>
    </row>
    <row r="55" spans="1:12">
      <c r="A55" s="24">
        <v>39</v>
      </c>
      <c r="B55" s="21" t="s">
        <v>164</v>
      </c>
      <c r="C55" s="6" t="s">
        <v>75</v>
      </c>
      <c r="D55" s="13">
        <v>240</v>
      </c>
      <c r="E55" s="27">
        <v>0</v>
      </c>
      <c r="F55" s="13">
        <f>D55*E55</f>
        <v>0</v>
      </c>
      <c r="G55" s="27">
        <v>0</v>
      </c>
      <c r="H55" s="13">
        <f>D55*G55</f>
        <v>0</v>
      </c>
      <c r="I55" s="13">
        <f t="shared" ref="I55:J59" si="11">E55+G55</f>
        <v>0</v>
      </c>
      <c r="J55" s="13">
        <f t="shared" si="11"/>
        <v>0</v>
      </c>
      <c r="K55" s="3"/>
      <c r="L55" s="3"/>
    </row>
    <row r="56" spans="1:12">
      <c r="A56" s="24">
        <v>40</v>
      </c>
      <c r="B56" s="21" t="s">
        <v>165</v>
      </c>
      <c r="C56" s="6" t="s">
        <v>75</v>
      </c>
      <c r="D56" s="13">
        <v>120</v>
      </c>
      <c r="E56" s="27">
        <v>0</v>
      </c>
      <c r="F56" s="13">
        <f>D56*E56</f>
        <v>0</v>
      </c>
      <c r="G56" s="27">
        <v>0</v>
      </c>
      <c r="H56" s="13">
        <f>D56*G56</f>
        <v>0</v>
      </c>
      <c r="I56" s="13">
        <f t="shared" si="11"/>
        <v>0</v>
      </c>
      <c r="J56" s="13">
        <f t="shared" si="11"/>
        <v>0</v>
      </c>
      <c r="K56" s="3"/>
      <c r="L56" s="3"/>
    </row>
    <row r="57" spans="1:12">
      <c r="A57" s="24">
        <v>41</v>
      </c>
      <c r="B57" s="21" t="s">
        <v>166</v>
      </c>
      <c r="C57" s="6" t="s">
        <v>75</v>
      </c>
      <c r="D57" s="13">
        <v>80</v>
      </c>
      <c r="E57" s="27">
        <v>0</v>
      </c>
      <c r="F57" s="13">
        <f>D57*E57</f>
        <v>0</v>
      </c>
      <c r="G57" s="27">
        <v>0</v>
      </c>
      <c r="H57" s="13">
        <f>D57*G57</f>
        <v>0</v>
      </c>
      <c r="I57" s="13">
        <f t="shared" si="11"/>
        <v>0</v>
      </c>
      <c r="J57" s="13">
        <f t="shared" si="11"/>
        <v>0</v>
      </c>
      <c r="K57" s="3"/>
      <c r="L57" s="3"/>
    </row>
    <row r="58" spans="1:12">
      <c r="A58" s="24">
        <v>42</v>
      </c>
      <c r="B58" s="21" t="s">
        <v>167</v>
      </c>
      <c r="C58" s="6" t="s">
        <v>75</v>
      </c>
      <c r="D58" s="13">
        <v>15</v>
      </c>
      <c r="E58" s="27">
        <v>0</v>
      </c>
      <c r="F58" s="13">
        <f>D58*E58</f>
        <v>0</v>
      </c>
      <c r="G58" s="27">
        <v>0</v>
      </c>
      <c r="H58" s="13">
        <f>D58*G58</f>
        <v>0</v>
      </c>
      <c r="I58" s="13">
        <f t="shared" si="11"/>
        <v>0</v>
      </c>
      <c r="J58" s="13">
        <f t="shared" si="11"/>
        <v>0</v>
      </c>
      <c r="K58" s="3"/>
      <c r="L58" s="3"/>
    </row>
    <row r="59" spans="1:12">
      <c r="A59" s="24">
        <v>43</v>
      </c>
      <c r="B59" s="21" t="s">
        <v>82</v>
      </c>
      <c r="C59" s="6" t="s">
        <v>75</v>
      </c>
      <c r="D59" s="13">
        <v>25</v>
      </c>
      <c r="E59" s="27">
        <v>0</v>
      </c>
      <c r="F59" s="13">
        <f>D59*E59</f>
        <v>0</v>
      </c>
      <c r="G59" s="27">
        <v>0</v>
      </c>
      <c r="H59" s="13">
        <f>D59*G59</f>
        <v>0</v>
      </c>
      <c r="I59" s="13">
        <f t="shared" si="11"/>
        <v>0</v>
      </c>
      <c r="J59" s="13">
        <f t="shared" si="11"/>
        <v>0</v>
      </c>
      <c r="K59" s="3"/>
      <c r="L59" s="3"/>
    </row>
    <row r="60" spans="1:12" ht="27.75" customHeight="1">
      <c r="A60" s="16"/>
      <c r="B60" s="22" t="s">
        <v>83</v>
      </c>
      <c r="C60" s="15" t="s">
        <v>9</v>
      </c>
      <c r="D60" s="17"/>
      <c r="E60" s="17"/>
      <c r="F60" s="17"/>
      <c r="G60" s="17"/>
      <c r="H60" s="17"/>
      <c r="I60" s="17"/>
      <c r="J60" s="17"/>
      <c r="K60" s="3"/>
      <c r="L60" s="3"/>
    </row>
    <row r="61" spans="1:12">
      <c r="A61" s="24">
        <v>44</v>
      </c>
      <c r="B61" s="21" t="s">
        <v>84</v>
      </c>
      <c r="C61" s="6" t="s">
        <v>75</v>
      </c>
      <c r="D61" s="13">
        <v>25</v>
      </c>
      <c r="E61" s="27">
        <v>0</v>
      </c>
      <c r="F61" s="13">
        <f>D61*E61</f>
        <v>0</v>
      </c>
      <c r="G61" s="27">
        <v>0</v>
      </c>
      <c r="H61" s="13">
        <f>D61*G61</f>
        <v>0</v>
      </c>
      <c r="I61" s="13">
        <f>E61+G61</f>
        <v>0</v>
      </c>
      <c r="J61" s="13">
        <f>F61+H61</f>
        <v>0</v>
      </c>
      <c r="K61" s="3"/>
      <c r="L61" s="3"/>
    </row>
    <row r="62" spans="1:12">
      <c r="A62" s="24">
        <v>45</v>
      </c>
      <c r="B62" s="21" t="s">
        <v>190</v>
      </c>
      <c r="C62" s="6" t="s">
        <v>48</v>
      </c>
      <c r="D62" s="13">
        <v>25</v>
      </c>
      <c r="E62" s="27">
        <v>0</v>
      </c>
      <c r="F62" s="13">
        <f>D62*E62</f>
        <v>0</v>
      </c>
      <c r="G62" s="27">
        <v>0</v>
      </c>
      <c r="H62" s="13">
        <f>D62*G62</f>
        <v>0</v>
      </c>
      <c r="I62" s="13">
        <f>E62+G62</f>
        <v>0</v>
      </c>
      <c r="J62" s="13">
        <f>F62+H62</f>
        <v>0</v>
      </c>
      <c r="K62" s="3"/>
      <c r="L62" s="3"/>
    </row>
    <row r="63" spans="1:12">
      <c r="A63" s="16"/>
      <c r="B63" s="22" t="s">
        <v>85</v>
      </c>
      <c r="C63" s="15" t="s">
        <v>9</v>
      </c>
      <c r="D63" s="17"/>
      <c r="E63" s="17"/>
      <c r="F63" s="17"/>
      <c r="G63" s="17"/>
      <c r="H63" s="17"/>
      <c r="I63" s="17"/>
      <c r="J63" s="17"/>
      <c r="K63" s="3"/>
      <c r="L63" s="3"/>
    </row>
    <row r="64" spans="1:12">
      <c r="A64" s="24">
        <v>46</v>
      </c>
      <c r="B64" s="21" t="s">
        <v>86</v>
      </c>
      <c r="C64" s="6" t="s">
        <v>75</v>
      </c>
      <c r="D64" s="13">
        <v>20</v>
      </c>
      <c r="E64" s="27">
        <v>0</v>
      </c>
      <c r="F64" s="13">
        <f>D64*E64</f>
        <v>0</v>
      </c>
      <c r="G64" s="27">
        <v>0</v>
      </c>
      <c r="H64" s="13">
        <f>D64*G64</f>
        <v>0</v>
      </c>
      <c r="I64" s="13">
        <f>E64+G64</f>
        <v>0</v>
      </c>
      <c r="J64" s="13">
        <f>F64+H64</f>
        <v>0</v>
      </c>
      <c r="K64" s="3"/>
      <c r="L64" s="3"/>
    </row>
    <row r="65" spans="1:12">
      <c r="A65" s="24">
        <v>47</v>
      </c>
      <c r="B65" s="21" t="s">
        <v>87</v>
      </c>
      <c r="C65" s="6" t="s">
        <v>75</v>
      </c>
      <c r="D65" s="13">
        <v>20</v>
      </c>
      <c r="E65" s="27">
        <v>0</v>
      </c>
      <c r="F65" s="13">
        <f>D65*E65</f>
        <v>0</v>
      </c>
      <c r="G65" s="27">
        <v>0</v>
      </c>
      <c r="H65" s="13">
        <f>D65*G65</f>
        <v>0</v>
      </c>
      <c r="I65" s="13">
        <f>E65+G65</f>
        <v>0</v>
      </c>
      <c r="J65" s="13">
        <f>F65+H65</f>
        <v>0</v>
      </c>
      <c r="K65" s="3"/>
      <c r="L65" s="3"/>
    </row>
    <row r="66" spans="1:12">
      <c r="A66" s="16"/>
      <c r="B66" s="22" t="s">
        <v>88</v>
      </c>
      <c r="C66" s="15" t="s">
        <v>9</v>
      </c>
      <c r="D66" s="16"/>
      <c r="E66" s="16"/>
      <c r="F66" s="16"/>
      <c r="G66" s="16"/>
      <c r="H66" s="16"/>
      <c r="I66" s="16"/>
      <c r="J66" s="16"/>
      <c r="K66" s="3"/>
      <c r="L66" s="3"/>
    </row>
    <row r="67" spans="1:12">
      <c r="A67" s="24">
        <v>48</v>
      </c>
      <c r="B67" s="21" t="s">
        <v>172</v>
      </c>
      <c r="C67" s="6" t="s">
        <v>75</v>
      </c>
      <c r="D67" s="13">
        <v>30</v>
      </c>
      <c r="E67" s="27">
        <v>0</v>
      </c>
      <c r="F67" s="13">
        <f>D67*E67</f>
        <v>0</v>
      </c>
      <c r="G67" s="27">
        <v>0</v>
      </c>
      <c r="H67" s="13">
        <f>D67*G67</f>
        <v>0</v>
      </c>
      <c r="I67" s="13">
        <f t="shared" ref="I67:J69" si="12">E67+G67</f>
        <v>0</v>
      </c>
      <c r="J67" s="13">
        <f t="shared" si="12"/>
        <v>0</v>
      </c>
      <c r="K67" s="3"/>
      <c r="L67" s="3"/>
    </row>
    <row r="68" spans="1:12">
      <c r="A68" s="24">
        <v>49</v>
      </c>
      <c r="B68" s="21" t="s">
        <v>173</v>
      </c>
      <c r="C68" s="6" t="s">
        <v>75</v>
      </c>
      <c r="D68" s="13">
        <v>30</v>
      </c>
      <c r="E68" s="27">
        <v>0</v>
      </c>
      <c r="F68" s="13">
        <f>D68*E68</f>
        <v>0</v>
      </c>
      <c r="G68" s="27">
        <v>0</v>
      </c>
      <c r="H68" s="13">
        <f>D68*G68</f>
        <v>0</v>
      </c>
      <c r="I68" s="13">
        <f t="shared" si="12"/>
        <v>0</v>
      </c>
      <c r="J68" s="13">
        <f t="shared" si="12"/>
        <v>0</v>
      </c>
      <c r="K68" s="3"/>
      <c r="L68" s="3"/>
    </row>
    <row r="69" spans="1:12">
      <c r="A69" s="24">
        <v>50</v>
      </c>
      <c r="B69" s="21" t="s">
        <v>174</v>
      </c>
      <c r="C69" s="6" t="s">
        <v>75</v>
      </c>
      <c r="D69" s="13">
        <v>30</v>
      </c>
      <c r="E69" s="27">
        <v>0</v>
      </c>
      <c r="F69" s="13">
        <f>D69*E69</f>
        <v>0</v>
      </c>
      <c r="G69" s="27">
        <v>0</v>
      </c>
      <c r="H69" s="13">
        <f>D69*G69</f>
        <v>0</v>
      </c>
      <c r="I69" s="13">
        <f t="shared" si="12"/>
        <v>0</v>
      </c>
      <c r="J69" s="13">
        <f t="shared" si="12"/>
        <v>0</v>
      </c>
      <c r="K69" s="3"/>
      <c r="L69" s="3"/>
    </row>
    <row r="70" spans="1:12">
      <c r="A70" s="16"/>
      <c r="B70" s="22" t="s">
        <v>89</v>
      </c>
      <c r="C70" s="15" t="s">
        <v>9</v>
      </c>
      <c r="D70" s="16"/>
      <c r="E70" s="16"/>
      <c r="F70" s="16"/>
      <c r="G70" s="16"/>
      <c r="H70" s="16"/>
      <c r="I70" s="16"/>
      <c r="J70" s="16"/>
      <c r="K70" s="3"/>
      <c r="L70" s="3"/>
    </row>
    <row r="71" spans="1:12">
      <c r="A71" s="24">
        <v>51</v>
      </c>
      <c r="B71" s="21" t="s">
        <v>90</v>
      </c>
      <c r="C71" s="6" t="s">
        <v>48</v>
      </c>
      <c r="D71" s="13">
        <v>20</v>
      </c>
      <c r="E71" s="27">
        <v>0</v>
      </c>
      <c r="F71" s="13">
        <f>D71*E71</f>
        <v>0</v>
      </c>
      <c r="G71" s="27">
        <v>0</v>
      </c>
      <c r="H71" s="13">
        <f>D71*G71</f>
        <v>0</v>
      </c>
      <c r="I71" s="13">
        <f t="shared" ref="I71:J75" si="13">E71+G71</f>
        <v>0</v>
      </c>
      <c r="J71" s="13">
        <f t="shared" si="13"/>
        <v>0</v>
      </c>
      <c r="K71" s="3"/>
      <c r="L71" s="3"/>
    </row>
    <row r="72" spans="1:12">
      <c r="A72" s="24">
        <v>52</v>
      </c>
      <c r="B72" s="21" t="s">
        <v>91</v>
      </c>
      <c r="C72" s="6" t="s">
        <v>48</v>
      </c>
      <c r="D72" s="13">
        <v>20</v>
      </c>
      <c r="E72" s="27">
        <v>0</v>
      </c>
      <c r="F72" s="13">
        <f>D72*E72</f>
        <v>0</v>
      </c>
      <c r="G72" s="13">
        <v>0</v>
      </c>
      <c r="H72" s="13">
        <f>D72*G72</f>
        <v>0</v>
      </c>
      <c r="I72" s="13">
        <f t="shared" si="13"/>
        <v>0</v>
      </c>
      <c r="J72" s="13">
        <f t="shared" si="13"/>
        <v>0</v>
      </c>
      <c r="K72" s="3"/>
      <c r="L72" s="3"/>
    </row>
    <row r="73" spans="1:12">
      <c r="A73" s="24">
        <v>53</v>
      </c>
      <c r="B73" s="21" t="s">
        <v>92</v>
      </c>
      <c r="C73" s="6" t="s">
        <v>48</v>
      </c>
      <c r="D73" s="13">
        <v>1</v>
      </c>
      <c r="E73" s="27">
        <v>0</v>
      </c>
      <c r="F73" s="13">
        <f>D73*E73</f>
        <v>0</v>
      </c>
      <c r="G73" s="27">
        <v>0</v>
      </c>
      <c r="H73" s="13">
        <f>D73*G73</f>
        <v>0</v>
      </c>
      <c r="I73" s="13">
        <f t="shared" si="13"/>
        <v>0</v>
      </c>
      <c r="J73" s="13">
        <f t="shared" si="13"/>
        <v>0</v>
      </c>
      <c r="K73" s="3"/>
      <c r="L73" s="3"/>
    </row>
    <row r="74" spans="1:12">
      <c r="A74" s="24">
        <v>54</v>
      </c>
      <c r="B74" s="21" t="s">
        <v>93</v>
      </c>
      <c r="C74" s="6" t="s">
        <v>48</v>
      </c>
      <c r="D74" s="13">
        <v>2</v>
      </c>
      <c r="E74" s="27">
        <v>0</v>
      </c>
      <c r="F74" s="13">
        <f>D74*E74</f>
        <v>0</v>
      </c>
      <c r="G74" s="27">
        <v>0</v>
      </c>
      <c r="H74" s="13">
        <f>D74*G74</f>
        <v>0</v>
      </c>
      <c r="I74" s="13">
        <f t="shared" si="13"/>
        <v>0</v>
      </c>
      <c r="J74" s="13">
        <f t="shared" si="13"/>
        <v>0</v>
      </c>
      <c r="K74" s="3"/>
      <c r="L74" s="3"/>
    </row>
    <row r="75" spans="1:12">
      <c r="A75" s="24">
        <v>55</v>
      </c>
      <c r="B75" s="21" t="s">
        <v>94</v>
      </c>
      <c r="C75" s="6" t="s">
        <v>75</v>
      </c>
      <c r="D75" s="13">
        <v>50</v>
      </c>
      <c r="E75" s="27">
        <v>0</v>
      </c>
      <c r="F75" s="13">
        <f>D75*E75</f>
        <v>0</v>
      </c>
      <c r="G75" s="27">
        <v>0</v>
      </c>
      <c r="H75" s="13">
        <f>D75*G75</f>
        <v>0</v>
      </c>
      <c r="I75" s="13">
        <f t="shared" si="13"/>
        <v>0</v>
      </c>
      <c r="J75" s="13">
        <f t="shared" si="13"/>
        <v>0</v>
      </c>
      <c r="K75" s="3"/>
      <c r="L75" s="3"/>
    </row>
    <row r="76" spans="1:12">
      <c r="A76" s="16"/>
      <c r="B76" s="22" t="s">
        <v>95</v>
      </c>
      <c r="C76" s="15" t="s">
        <v>9</v>
      </c>
      <c r="D76" s="16"/>
      <c r="E76" s="16"/>
      <c r="F76" s="16"/>
      <c r="G76" s="16"/>
      <c r="H76" s="16"/>
      <c r="I76" s="16"/>
      <c r="J76" s="16"/>
      <c r="K76" s="3"/>
      <c r="L76" s="3"/>
    </row>
    <row r="77" spans="1:12">
      <c r="A77" s="24">
        <v>56</v>
      </c>
      <c r="B77" s="21" t="s">
        <v>96</v>
      </c>
      <c r="C77" s="6" t="s">
        <v>75</v>
      </c>
      <c r="D77" s="13">
        <v>75</v>
      </c>
      <c r="E77" s="27">
        <v>0</v>
      </c>
      <c r="F77" s="13">
        <f>D77*E77</f>
        <v>0</v>
      </c>
      <c r="G77" s="27">
        <v>0</v>
      </c>
      <c r="H77" s="13">
        <f>D77*G77</f>
        <v>0</v>
      </c>
      <c r="I77" s="13">
        <f t="shared" ref="I77:J79" si="14">E77+G77</f>
        <v>0</v>
      </c>
      <c r="J77" s="13">
        <f t="shared" si="14"/>
        <v>0</v>
      </c>
      <c r="K77" s="3"/>
      <c r="L77" s="3"/>
    </row>
    <row r="78" spans="1:12">
      <c r="A78" s="24">
        <v>57</v>
      </c>
      <c r="B78" s="21" t="s">
        <v>189</v>
      </c>
      <c r="C78" s="6" t="s">
        <v>75</v>
      </c>
      <c r="D78" s="13">
        <v>20</v>
      </c>
      <c r="E78" s="27">
        <v>0</v>
      </c>
      <c r="F78" s="13">
        <f>D78*E78</f>
        <v>0</v>
      </c>
      <c r="G78" s="27">
        <v>0</v>
      </c>
      <c r="H78" s="13">
        <f>D78*G78</f>
        <v>0</v>
      </c>
      <c r="I78" s="13">
        <f t="shared" si="14"/>
        <v>0</v>
      </c>
      <c r="J78" s="13">
        <f t="shared" si="14"/>
        <v>0</v>
      </c>
      <c r="K78" s="3"/>
      <c r="L78" s="3"/>
    </row>
    <row r="79" spans="1:12">
      <c r="A79" s="24">
        <v>58</v>
      </c>
      <c r="B79" s="21" t="s">
        <v>97</v>
      </c>
      <c r="C79" s="6" t="s">
        <v>75</v>
      </c>
      <c r="D79" s="13">
        <v>85</v>
      </c>
      <c r="E79" s="27">
        <v>0</v>
      </c>
      <c r="F79" s="13">
        <f>D79*E79</f>
        <v>0</v>
      </c>
      <c r="G79" s="27">
        <v>0</v>
      </c>
      <c r="H79" s="13">
        <f>D79*G79</f>
        <v>0</v>
      </c>
      <c r="I79" s="13">
        <f t="shared" si="14"/>
        <v>0</v>
      </c>
      <c r="J79" s="13">
        <f t="shared" si="14"/>
        <v>0</v>
      </c>
      <c r="K79" s="3"/>
      <c r="L79" s="3"/>
    </row>
    <row r="80" spans="1:12">
      <c r="A80" s="16"/>
      <c r="B80" s="22" t="s">
        <v>98</v>
      </c>
      <c r="C80" s="15" t="s">
        <v>9</v>
      </c>
      <c r="D80" s="16"/>
      <c r="E80" s="16"/>
      <c r="F80" s="16"/>
      <c r="G80" s="16"/>
      <c r="H80" s="16"/>
      <c r="I80" s="16"/>
      <c r="J80" s="16"/>
      <c r="K80" s="3"/>
      <c r="L80" s="3"/>
    </row>
    <row r="81" spans="1:12">
      <c r="A81" s="24">
        <v>59</v>
      </c>
      <c r="B81" s="21" t="s">
        <v>99</v>
      </c>
      <c r="C81" s="6" t="s">
        <v>48</v>
      </c>
      <c r="D81" s="13">
        <v>30</v>
      </c>
      <c r="E81" s="27">
        <v>0</v>
      </c>
      <c r="F81" s="13">
        <f t="shared" ref="F81:F92" si="15">D81*E81</f>
        <v>0</v>
      </c>
      <c r="G81" s="27">
        <v>0</v>
      </c>
      <c r="H81" s="13">
        <f t="shared" ref="H81:H92" si="16">D81*G81</f>
        <v>0</v>
      </c>
      <c r="I81" s="13">
        <f t="shared" ref="I81:I92" si="17">E81+G81</f>
        <v>0</v>
      </c>
      <c r="J81" s="13">
        <f t="shared" ref="J81:J92" si="18">F81+H81</f>
        <v>0</v>
      </c>
      <c r="K81" s="3"/>
      <c r="L81" s="3"/>
    </row>
    <row r="82" spans="1:12">
      <c r="A82" s="24">
        <v>60</v>
      </c>
      <c r="B82" s="21" t="s">
        <v>100</v>
      </c>
      <c r="C82" s="6" t="s">
        <v>48</v>
      </c>
      <c r="D82" s="13">
        <v>30</v>
      </c>
      <c r="E82" s="27">
        <v>0</v>
      </c>
      <c r="F82" s="13">
        <f t="shared" si="15"/>
        <v>0</v>
      </c>
      <c r="G82" s="27">
        <v>0</v>
      </c>
      <c r="H82" s="13">
        <f t="shared" si="16"/>
        <v>0</v>
      </c>
      <c r="I82" s="13">
        <f t="shared" si="17"/>
        <v>0</v>
      </c>
      <c r="J82" s="13">
        <f t="shared" si="18"/>
        <v>0</v>
      </c>
      <c r="K82" s="3"/>
      <c r="L82" s="3"/>
    </row>
    <row r="83" spans="1:12">
      <c r="A83" s="24">
        <v>61</v>
      </c>
      <c r="B83" s="21" t="s">
        <v>101</v>
      </c>
      <c r="C83" s="6" t="s">
        <v>48</v>
      </c>
      <c r="D83" s="13">
        <v>20</v>
      </c>
      <c r="E83" s="27">
        <v>0</v>
      </c>
      <c r="F83" s="13">
        <f t="shared" si="15"/>
        <v>0</v>
      </c>
      <c r="G83" s="27">
        <v>0</v>
      </c>
      <c r="H83" s="13">
        <f t="shared" si="16"/>
        <v>0</v>
      </c>
      <c r="I83" s="13">
        <f t="shared" si="17"/>
        <v>0</v>
      </c>
      <c r="J83" s="13">
        <f t="shared" si="18"/>
        <v>0</v>
      </c>
      <c r="K83" s="3"/>
      <c r="L83" s="3"/>
    </row>
    <row r="84" spans="1:12">
      <c r="A84" s="24">
        <v>62</v>
      </c>
      <c r="B84" s="21" t="s">
        <v>102</v>
      </c>
      <c r="C84" s="6" t="s">
        <v>48</v>
      </c>
      <c r="D84" s="13">
        <v>20</v>
      </c>
      <c r="E84" s="27">
        <v>0</v>
      </c>
      <c r="F84" s="13">
        <f t="shared" si="15"/>
        <v>0</v>
      </c>
      <c r="G84" s="27">
        <v>0</v>
      </c>
      <c r="H84" s="13">
        <f t="shared" si="16"/>
        <v>0</v>
      </c>
      <c r="I84" s="13">
        <f t="shared" si="17"/>
        <v>0</v>
      </c>
      <c r="J84" s="13">
        <f t="shared" si="18"/>
        <v>0</v>
      </c>
      <c r="K84" s="3"/>
      <c r="L84" s="3"/>
    </row>
    <row r="85" spans="1:12">
      <c r="A85" s="24">
        <v>63</v>
      </c>
      <c r="B85" s="21" t="s">
        <v>103</v>
      </c>
      <c r="C85" s="6" t="s">
        <v>48</v>
      </c>
      <c r="D85" s="13">
        <v>20</v>
      </c>
      <c r="E85" s="27">
        <v>0</v>
      </c>
      <c r="F85" s="13">
        <f t="shared" si="15"/>
        <v>0</v>
      </c>
      <c r="G85" s="27">
        <v>0</v>
      </c>
      <c r="H85" s="13">
        <f t="shared" si="16"/>
        <v>0</v>
      </c>
      <c r="I85" s="13">
        <f t="shared" si="17"/>
        <v>0</v>
      </c>
      <c r="J85" s="13">
        <f t="shared" si="18"/>
        <v>0</v>
      </c>
      <c r="K85" s="3"/>
      <c r="L85" s="3"/>
    </row>
    <row r="86" spans="1:12">
      <c r="A86" s="24">
        <v>64</v>
      </c>
      <c r="B86" s="21" t="s">
        <v>104</v>
      </c>
      <c r="C86" s="6" t="s">
        <v>48</v>
      </c>
      <c r="D86" s="13">
        <v>6</v>
      </c>
      <c r="E86" s="27">
        <v>0</v>
      </c>
      <c r="F86" s="13">
        <f t="shared" si="15"/>
        <v>0</v>
      </c>
      <c r="G86" s="27">
        <v>0</v>
      </c>
      <c r="H86" s="13">
        <f t="shared" si="16"/>
        <v>0</v>
      </c>
      <c r="I86" s="13">
        <f t="shared" si="17"/>
        <v>0</v>
      </c>
      <c r="J86" s="13">
        <f t="shared" si="18"/>
        <v>0</v>
      </c>
      <c r="K86" s="3"/>
      <c r="L86" s="3"/>
    </row>
    <row r="87" spans="1:12">
      <c r="A87" s="24">
        <v>65</v>
      </c>
      <c r="B87" s="21" t="s">
        <v>105</v>
      </c>
      <c r="C87" s="6" t="s">
        <v>48</v>
      </c>
      <c r="D87" s="13">
        <v>3</v>
      </c>
      <c r="E87" s="27">
        <v>0</v>
      </c>
      <c r="F87" s="13">
        <f t="shared" si="15"/>
        <v>0</v>
      </c>
      <c r="G87" s="27">
        <v>0</v>
      </c>
      <c r="H87" s="13">
        <f t="shared" si="16"/>
        <v>0</v>
      </c>
      <c r="I87" s="13">
        <f t="shared" si="17"/>
        <v>0</v>
      </c>
      <c r="J87" s="13">
        <f t="shared" si="18"/>
        <v>0</v>
      </c>
      <c r="K87" s="3"/>
      <c r="L87" s="3"/>
    </row>
    <row r="88" spans="1:12">
      <c r="A88" s="24">
        <v>66</v>
      </c>
      <c r="B88" s="21" t="s">
        <v>106</v>
      </c>
      <c r="C88" s="6" t="s">
        <v>48</v>
      </c>
      <c r="D88" s="13">
        <v>15</v>
      </c>
      <c r="E88" s="27">
        <v>0</v>
      </c>
      <c r="F88" s="13">
        <f t="shared" si="15"/>
        <v>0</v>
      </c>
      <c r="G88" s="27">
        <v>0</v>
      </c>
      <c r="H88" s="13">
        <f t="shared" si="16"/>
        <v>0</v>
      </c>
      <c r="I88" s="13">
        <f t="shared" si="17"/>
        <v>0</v>
      </c>
      <c r="J88" s="13">
        <f t="shared" si="18"/>
        <v>0</v>
      </c>
      <c r="K88" s="3"/>
      <c r="L88" s="3"/>
    </row>
    <row r="89" spans="1:12">
      <c r="A89" s="24">
        <v>67</v>
      </c>
      <c r="B89" s="21" t="s">
        <v>107</v>
      </c>
      <c r="C89" s="6" t="s">
        <v>48</v>
      </c>
      <c r="D89" s="13">
        <v>3</v>
      </c>
      <c r="E89" s="27">
        <v>0</v>
      </c>
      <c r="F89" s="13">
        <f t="shared" si="15"/>
        <v>0</v>
      </c>
      <c r="G89" s="27">
        <v>0</v>
      </c>
      <c r="H89" s="13">
        <f t="shared" si="16"/>
        <v>0</v>
      </c>
      <c r="I89" s="13">
        <f t="shared" si="17"/>
        <v>0</v>
      </c>
      <c r="J89" s="13">
        <f t="shared" si="18"/>
        <v>0</v>
      </c>
      <c r="K89" s="3"/>
      <c r="L89" s="3"/>
    </row>
    <row r="90" spans="1:12">
      <c r="A90" s="24">
        <v>68</v>
      </c>
      <c r="B90" s="21" t="s">
        <v>108</v>
      </c>
      <c r="C90" s="6" t="s">
        <v>48</v>
      </c>
      <c r="D90" s="13">
        <v>75</v>
      </c>
      <c r="E90" s="27">
        <v>0</v>
      </c>
      <c r="F90" s="13">
        <f t="shared" si="15"/>
        <v>0</v>
      </c>
      <c r="G90" s="27">
        <v>0</v>
      </c>
      <c r="H90" s="13">
        <f t="shared" si="16"/>
        <v>0</v>
      </c>
      <c r="I90" s="13">
        <f t="shared" si="17"/>
        <v>0</v>
      </c>
      <c r="J90" s="13">
        <f t="shared" si="18"/>
        <v>0</v>
      </c>
      <c r="K90" s="3"/>
      <c r="L90" s="3"/>
    </row>
    <row r="91" spans="1:12">
      <c r="A91" s="24">
        <v>69</v>
      </c>
      <c r="B91" s="21" t="s">
        <v>109</v>
      </c>
      <c r="C91" s="6" t="s">
        <v>48</v>
      </c>
      <c r="D91" s="13">
        <v>3</v>
      </c>
      <c r="E91" s="27">
        <v>0</v>
      </c>
      <c r="F91" s="13">
        <f t="shared" si="15"/>
        <v>0</v>
      </c>
      <c r="G91" s="27">
        <v>0</v>
      </c>
      <c r="H91" s="13">
        <f t="shared" si="16"/>
        <v>0</v>
      </c>
      <c r="I91" s="13">
        <f t="shared" si="17"/>
        <v>0</v>
      </c>
      <c r="J91" s="13">
        <f t="shared" si="18"/>
        <v>0</v>
      </c>
      <c r="K91" s="3"/>
      <c r="L91" s="3"/>
    </row>
    <row r="92" spans="1:12">
      <c r="A92" s="24">
        <v>70</v>
      </c>
      <c r="B92" s="21" t="s">
        <v>187</v>
      </c>
      <c r="C92" s="6" t="s">
        <v>48</v>
      </c>
      <c r="D92" s="13">
        <v>3</v>
      </c>
      <c r="E92" s="27">
        <v>0</v>
      </c>
      <c r="F92" s="13">
        <f t="shared" si="15"/>
        <v>0</v>
      </c>
      <c r="G92" s="27">
        <v>0</v>
      </c>
      <c r="H92" s="13">
        <f t="shared" si="16"/>
        <v>0</v>
      </c>
      <c r="I92" s="13">
        <f t="shared" si="17"/>
        <v>0</v>
      </c>
      <c r="J92" s="13">
        <f t="shared" si="18"/>
        <v>0</v>
      </c>
      <c r="K92" s="3"/>
      <c r="L92" s="3"/>
    </row>
    <row r="93" spans="1:12">
      <c r="A93" s="16"/>
      <c r="B93" s="22" t="s">
        <v>110</v>
      </c>
      <c r="C93" s="15" t="s">
        <v>9</v>
      </c>
      <c r="D93" s="16"/>
      <c r="E93" s="16"/>
      <c r="F93" s="16"/>
      <c r="G93" s="16"/>
      <c r="H93" s="16"/>
      <c r="I93" s="16"/>
      <c r="J93" s="16"/>
      <c r="K93" s="3"/>
      <c r="L93" s="3"/>
    </row>
    <row r="94" spans="1:12">
      <c r="A94" s="24">
        <v>71</v>
      </c>
      <c r="B94" s="21" t="s">
        <v>155</v>
      </c>
      <c r="C94" s="6" t="s">
        <v>48</v>
      </c>
      <c r="D94" s="13">
        <v>9</v>
      </c>
      <c r="E94" s="27">
        <v>0</v>
      </c>
      <c r="F94" s="13">
        <f>D94*E94</f>
        <v>0</v>
      </c>
      <c r="G94" s="27">
        <v>0</v>
      </c>
      <c r="H94" s="13">
        <f>D94*G94</f>
        <v>0</v>
      </c>
      <c r="I94" s="13">
        <f t="shared" ref="I94:J96" si="19">E94+G94</f>
        <v>0</v>
      </c>
      <c r="J94" s="13">
        <f t="shared" si="19"/>
        <v>0</v>
      </c>
      <c r="K94" s="3"/>
      <c r="L94" s="3"/>
    </row>
    <row r="95" spans="1:12">
      <c r="A95" s="24">
        <v>72</v>
      </c>
      <c r="B95" s="21" t="s">
        <v>156</v>
      </c>
      <c r="C95" s="6" t="s">
        <v>48</v>
      </c>
      <c r="D95" s="13">
        <v>15</v>
      </c>
      <c r="E95" s="13">
        <v>0</v>
      </c>
      <c r="F95" s="13">
        <f>D95*E95</f>
        <v>0</v>
      </c>
      <c r="G95" s="27">
        <v>0</v>
      </c>
      <c r="H95" s="13">
        <f>D95*G95</f>
        <v>0</v>
      </c>
      <c r="I95" s="13">
        <f t="shared" si="19"/>
        <v>0</v>
      </c>
      <c r="J95" s="13">
        <f t="shared" si="19"/>
        <v>0</v>
      </c>
      <c r="K95" s="3"/>
      <c r="L95" s="3"/>
    </row>
    <row r="96" spans="1:12">
      <c r="A96" s="24">
        <v>73</v>
      </c>
      <c r="B96" s="21" t="s">
        <v>111</v>
      </c>
      <c r="C96" s="6" t="s">
        <v>112</v>
      </c>
      <c r="D96" s="13">
        <v>1</v>
      </c>
      <c r="E96" s="27">
        <v>0</v>
      </c>
      <c r="F96" s="13">
        <f>D96*E96</f>
        <v>0</v>
      </c>
      <c r="G96" s="13">
        <v>0</v>
      </c>
      <c r="H96" s="13">
        <f>D96*G96</f>
        <v>0</v>
      </c>
      <c r="I96" s="13">
        <f t="shared" si="19"/>
        <v>0</v>
      </c>
      <c r="J96" s="13">
        <f t="shared" si="19"/>
        <v>0</v>
      </c>
      <c r="K96" s="3"/>
      <c r="L96" s="3"/>
    </row>
    <row r="97" spans="1:12">
      <c r="A97" s="16"/>
      <c r="B97" s="22" t="s">
        <v>113</v>
      </c>
      <c r="C97" s="15" t="s">
        <v>9</v>
      </c>
      <c r="D97" s="16"/>
      <c r="E97" s="16"/>
      <c r="F97" s="16"/>
      <c r="G97" s="16"/>
      <c r="H97" s="16"/>
      <c r="I97" s="16"/>
      <c r="J97" s="16"/>
      <c r="K97" s="3"/>
      <c r="L97" s="3"/>
    </row>
    <row r="98" spans="1:12">
      <c r="A98" s="24">
        <v>74</v>
      </c>
      <c r="B98" s="21" t="s">
        <v>171</v>
      </c>
      <c r="C98" s="6" t="s">
        <v>48</v>
      </c>
      <c r="D98" s="13">
        <v>2</v>
      </c>
      <c r="E98" s="13">
        <v>0</v>
      </c>
      <c r="F98" s="13">
        <f>D98*E98</f>
        <v>0</v>
      </c>
      <c r="G98" s="27">
        <v>0</v>
      </c>
      <c r="H98" s="13">
        <f>D98*G98</f>
        <v>0</v>
      </c>
      <c r="I98" s="13">
        <f>E98+G98</f>
        <v>0</v>
      </c>
      <c r="J98" s="13">
        <f>F98+H98</f>
        <v>0</v>
      </c>
      <c r="K98" s="3"/>
      <c r="L98" s="3"/>
    </row>
    <row r="99" spans="1:12">
      <c r="A99" s="15" t="s">
        <v>9</v>
      </c>
      <c r="B99" s="22" t="s">
        <v>114</v>
      </c>
      <c r="C99" s="15" t="s">
        <v>9</v>
      </c>
      <c r="D99" s="16"/>
      <c r="E99" s="16"/>
      <c r="F99" s="16"/>
      <c r="G99" s="16"/>
      <c r="H99" s="16"/>
      <c r="I99" s="16"/>
      <c r="J99" s="16"/>
      <c r="K99" s="3"/>
      <c r="L99" s="3"/>
    </row>
    <row r="100" spans="1:12">
      <c r="A100" s="24">
        <v>75</v>
      </c>
      <c r="B100" s="21" t="s">
        <v>170</v>
      </c>
      <c r="C100" s="6" t="s">
        <v>48</v>
      </c>
      <c r="D100" s="13">
        <v>30</v>
      </c>
      <c r="E100" s="13">
        <v>0</v>
      </c>
      <c r="F100" s="13">
        <f>D100*E100</f>
        <v>0</v>
      </c>
      <c r="G100" s="27">
        <v>0</v>
      </c>
      <c r="H100" s="13">
        <f>D100*G100</f>
        <v>0</v>
      </c>
      <c r="I100" s="13">
        <f t="shared" ref="I100:J102" si="20">E100+G100</f>
        <v>0</v>
      </c>
      <c r="J100" s="13">
        <f t="shared" si="20"/>
        <v>0</v>
      </c>
      <c r="K100" s="3"/>
      <c r="L100" s="3"/>
    </row>
    <row r="101" spans="1:12">
      <c r="A101" s="24">
        <v>76</v>
      </c>
      <c r="B101" s="21" t="s">
        <v>169</v>
      </c>
      <c r="C101" s="6" t="s">
        <v>48</v>
      </c>
      <c r="D101" s="13">
        <v>40</v>
      </c>
      <c r="E101" s="13">
        <v>0</v>
      </c>
      <c r="F101" s="13">
        <f>D101*E101</f>
        <v>0</v>
      </c>
      <c r="G101" s="27">
        <v>0</v>
      </c>
      <c r="H101" s="13">
        <f>D101*G101</f>
        <v>0</v>
      </c>
      <c r="I101" s="13">
        <f t="shared" si="20"/>
        <v>0</v>
      </c>
      <c r="J101" s="13">
        <f t="shared" si="20"/>
        <v>0</v>
      </c>
      <c r="K101" s="3"/>
      <c r="L101" s="3"/>
    </row>
    <row r="102" spans="1:12">
      <c r="A102" s="24">
        <v>77</v>
      </c>
      <c r="B102" s="21" t="s">
        <v>168</v>
      </c>
      <c r="C102" s="6" t="s">
        <v>48</v>
      </c>
      <c r="D102" s="13">
        <v>8</v>
      </c>
      <c r="E102" s="13">
        <v>0</v>
      </c>
      <c r="F102" s="13">
        <f>D102*E102</f>
        <v>0</v>
      </c>
      <c r="G102" s="27">
        <v>0</v>
      </c>
      <c r="H102" s="13">
        <f>D102*G102</f>
        <v>0</v>
      </c>
      <c r="I102" s="13">
        <f t="shared" si="20"/>
        <v>0</v>
      </c>
      <c r="J102" s="13">
        <f t="shared" si="20"/>
        <v>0</v>
      </c>
      <c r="K102" s="3"/>
      <c r="L102" s="3"/>
    </row>
    <row r="103" spans="1:12">
      <c r="A103" s="16"/>
      <c r="B103" s="22" t="s">
        <v>115</v>
      </c>
      <c r="C103" s="15" t="s">
        <v>9</v>
      </c>
      <c r="D103" s="16"/>
      <c r="E103" s="16"/>
      <c r="F103" s="16"/>
      <c r="G103" s="16"/>
      <c r="H103" s="16"/>
      <c r="I103" s="16"/>
      <c r="J103" s="16"/>
      <c r="K103" s="3"/>
      <c r="L103" s="3"/>
    </row>
    <row r="104" spans="1:12">
      <c r="A104" s="24">
        <v>78</v>
      </c>
      <c r="B104" s="21" t="s">
        <v>170</v>
      </c>
      <c r="C104" s="6" t="s">
        <v>48</v>
      </c>
      <c r="D104" s="13">
        <v>30</v>
      </c>
      <c r="E104" s="13">
        <v>0</v>
      </c>
      <c r="F104" s="13">
        <f>D104*E104</f>
        <v>0</v>
      </c>
      <c r="G104" s="27">
        <v>0</v>
      </c>
      <c r="H104" s="13">
        <f>D104*G104</f>
        <v>0</v>
      </c>
      <c r="I104" s="13">
        <f>E104+G104</f>
        <v>0</v>
      </c>
      <c r="J104" s="13">
        <f>F104+H104</f>
        <v>0</v>
      </c>
      <c r="K104" s="3"/>
      <c r="L104" s="3"/>
    </row>
    <row r="105" spans="1:12">
      <c r="A105" s="16"/>
      <c r="B105" s="22" t="s">
        <v>116</v>
      </c>
      <c r="C105" s="15" t="s">
        <v>9</v>
      </c>
      <c r="D105" s="16"/>
      <c r="E105" s="16"/>
      <c r="F105" s="16"/>
      <c r="G105" s="16"/>
      <c r="H105" s="16"/>
      <c r="I105" s="16"/>
      <c r="J105" s="16"/>
      <c r="K105" s="3"/>
      <c r="L105" s="3"/>
    </row>
    <row r="106" spans="1:12">
      <c r="A106" s="24">
        <v>79</v>
      </c>
      <c r="B106" s="21" t="s">
        <v>159</v>
      </c>
      <c r="C106" s="6" t="s">
        <v>117</v>
      </c>
      <c r="D106" s="13">
        <v>2</v>
      </c>
      <c r="E106" s="13">
        <v>0</v>
      </c>
      <c r="F106" s="13">
        <f>D106*E106</f>
        <v>0</v>
      </c>
      <c r="G106" s="27">
        <v>0</v>
      </c>
      <c r="H106" s="13">
        <f>D106*G106</f>
        <v>0</v>
      </c>
      <c r="I106" s="13">
        <f t="shared" ref="I106:J108" si="21">E106+G106</f>
        <v>0</v>
      </c>
      <c r="J106" s="13">
        <f t="shared" si="21"/>
        <v>0</v>
      </c>
      <c r="K106" s="3"/>
      <c r="L106" s="3"/>
    </row>
    <row r="107" spans="1:12">
      <c r="A107" s="24">
        <v>80</v>
      </c>
      <c r="B107" s="21" t="s">
        <v>160</v>
      </c>
      <c r="C107" s="6" t="s">
        <v>117</v>
      </c>
      <c r="D107" s="13">
        <v>4</v>
      </c>
      <c r="E107" s="13">
        <v>0</v>
      </c>
      <c r="F107" s="13">
        <f>D107*E107</f>
        <v>0</v>
      </c>
      <c r="G107" s="27">
        <v>0</v>
      </c>
      <c r="H107" s="13">
        <f>D107*G107</f>
        <v>0</v>
      </c>
      <c r="I107" s="13">
        <f t="shared" si="21"/>
        <v>0</v>
      </c>
      <c r="J107" s="13">
        <f t="shared" si="21"/>
        <v>0</v>
      </c>
      <c r="K107" s="3"/>
      <c r="L107" s="3"/>
    </row>
    <row r="108" spans="1:12">
      <c r="A108" s="24">
        <v>81</v>
      </c>
      <c r="B108" s="21" t="s">
        <v>161</v>
      </c>
      <c r="C108" s="6" t="s">
        <v>117</v>
      </c>
      <c r="D108" s="13">
        <v>2</v>
      </c>
      <c r="E108" s="13">
        <v>0</v>
      </c>
      <c r="F108" s="13">
        <f>D108*E108</f>
        <v>0</v>
      </c>
      <c r="G108" s="27">
        <v>0</v>
      </c>
      <c r="H108" s="13">
        <f>D108*G108</f>
        <v>0</v>
      </c>
      <c r="I108" s="13">
        <f t="shared" si="21"/>
        <v>0</v>
      </c>
      <c r="J108" s="13">
        <f t="shared" si="21"/>
        <v>0</v>
      </c>
      <c r="K108" s="3"/>
      <c r="L108" s="3"/>
    </row>
    <row r="109" spans="1:12">
      <c r="A109" s="16"/>
      <c r="B109" s="22" t="s">
        <v>181</v>
      </c>
      <c r="C109" s="15" t="s">
        <v>9</v>
      </c>
      <c r="D109" s="16"/>
      <c r="E109" s="16"/>
      <c r="F109" s="16"/>
      <c r="G109" s="16"/>
      <c r="H109" s="16"/>
      <c r="I109" s="16"/>
      <c r="J109" s="16"/>
      <c r="K109" s="3"/>
      <c r="L109" s="3"/>
    </row>
    <row r="110" spans="1:12">
      <c r="A110" s="24">
        <v>82</v>
      </c>
      <c r="B110" s="21" t="s">
        <v>157</v>
      </c>
      <c r="C110" s="6" t="s">
        <v>117</v>
      </c>
      <c r="D110" s="13">
        <v>8</v>
      </c>
      <c r="E110" s="13">
        <v>0</v>
      </c>
      <c r="F110" s="13">
        <f>D110*E110</f>
        <v>0</v>
      </c>
      <c r="G110" s="27">
        <v>0</v>
      </c>
      <c r="H110" s="13">
        <f>D110*G110</f>
        <v>0</v>
      </c>
      <c r="I110" s="13">
        <f>E110+G110</f>
        <v>0</v>
      </c>
      <c r="J110" s="13">
        <f>F110+H110</f>
        <v>0</v>
      </c>
      <c r="K110" s="3"/>
      <c r="L110" s="3"/>
    </row>
    <row r="111" spans="1:12">
      <c r="A111" s="24">
        <v>83</v>
      </c>
      <c r="B111" s="21" t="s">
        <v>158</v>
      </c>
      <c r="C111" s="6" t="s">
        <v>117</v>
      </c>
      <c r="D111" s="13">
        <v>2</v>
      </c>
      <c r="E111" s="13">
        <v>0</v>
      </c>
      <c r="F111" s="13">
        <f>D111*E111</f>
        <v>0</v>
      </c>
      <c r="G111" s="27">
        <v>0</v>
      </c>
      <c r="H111" s="13">
        <f>D111*G111</f>
        <v>0</v>
      </c>
      <c r="I111" s="13">
        <f>E111+G111</f>
        <v>0</v>
      </c>
      <c r="J111" s="13">
        <f>F111+H111</f>
        <v>0</v>
      </c>
      <c r="K111" s="3"/>
      <c r="L111" s="3"/>
    </row>
    <row r="112" spans="1:12">
      <c r="A112" s="4" t="s">
        <v>9</v>
      </c>
      <c r="B112" s="20" t="s">
        <v>118</v>
      </c>
      <c r="C112" s="4" t="s">
        <v>9</v>
      </c>
      <c r="D112" s="12"/>
      <c r="E112" s="12"/>
      <c r="F112" s="12">
        <f>SUM(F32:F111)</f>
        <v>0</v>
      </c>
      <c r="G112" s="12"/>
      <c r="H112" s="12">
        <f>SUM(H32:H111)</f>
        <v>0</v>
      </c>
      <c r="I112" s="12"/>
      <c r="J112" s="12">
        <f>SUM(J32:J111)</f>
        <v>0</v>
      </c>
      <c r="K112" s="3"/>
      <c r="L112" s="3"/>
    </row>
    <row r="113" spans="1:12">
      <c r="B113" s="21" t="s">
        <v>9</v>
      </c>
      <c r="C113" s="6" t="s">
        <v>9</v>
      </c>
      <c r="D113" s="13"/>
      <c r="E113" s="13"/>
      <c r="F113" s="13"/>
      <c r="G113" s="13"/>
      <c r="H113" s="13"/>
      <c r="I113" s="13"/>
      <c r="J113" s="13"/>
      <c r="K113" s="3"/>
      <c r="L113" s="3"/>
    </row>
    <row r="114" spans="1:12">
      <c r="A114" s="4" t="s">
        <v>9</v>
      </c>
      <c r="B114" s="20" t="s">
        <v>119</v>
      </c>
      <c r="C114" s="4" t="s">
        <v>9</v>
      </c>
      <c r="D114" s="12"/>
      <c r="E114" s="12"/>
      <c r="F114" s="12"/>
      <c r="G114" s="12"/>
      <c r="H114" s="12"/>
      <c r="I114" s="12"/>
      <c r="J114" s="12"/>
      <c r="K114" s="3"/>
      <c r="L114" s="3"/>
    </row>
    <row r="115" spans="1:12">
      <c r="A115" s="16"/>
      <c r="B115" s="22" t="s">
        <v>120</v>
      </c>
      <c r="C115" s="15" t="s">
        <v>9</v>
      </c>
      <c r="D115" s="16"/>
      <c r="E115" s="16"/>
      <c r="F115" s="16"/>
      <c r="G115" s="16"/>
      <c r="H115" s="16"/>
      <c r="I115" s="16"/>
      <c r="J115" s="16"/>
      <c r="K115" s="3"/>
      <c r="L115" s="3"/>
    </row>
    <row r="116" spans="1:12">
      <c r="A116" s="24">
        <v>84</v>
      </c>
      <c r="B116" s="21" t="s">
        <v>162</v>
      </c>
      <c r="C116" s="6" t="s">
        <v>75</v>
      </c>
      <c r="D116" s="13">
        <v>16</v>
      </c>
      <c r="E116" s="13">
        <v>0</v>
      </c>
      <c r="F116" s="13">
        <f>D116*E116</f>
        <v>0</v>
      </c>
      <c r="G116" s="27">
        <v>0</v>
      </c>
      <c r="H116" s="13">
        <f>D116*G116</f>
        <v>0</v>
      </c>
      <c r="I116" s="13">
        <f>E116+G116</f>
        <v>0</v>
      </c>
      <c r="J116" s="13">
        <f>F116+H116</f>
        <v>0</v>
      </c>
      <c r="K116" s="3"/>
      <c r="L116" s="3"/>
    </row>
    <row r="117" spans="1:12">
      <c r="A117" s="16"/>
      <c r="B117" s="22" t="s">
        <v>121</v>
      </c>
      <c r="C117" s="15" t="s">
        <v>9</v>
      </c>
      <c r="D117" s="16"/>
      <c r="E117" s="16"/>
      <c r="F117" s="16"/>
      <c r="G117" s="16"/>
      <c r="H117" s="16"/>
      <c r="I117" s="16"/>
      <c r="J117" s="16"/>
      <c r="K117" s="3"/>
      <c r="L117" s="3"/>
    </row>
    <row r="118" spans="1:12">
      <c r="A118" s="24">
        <v>85</v>
      </c>
      <c r="B118" s="21" t="s">
        <v>162</v>
      </c>
      <c r="C118" s="6" t="s">
        <v>75</v>
      </c>
      <c r="D118" s="13">
        <v>16</v>
      </c>
      <c r="E118" s="13">
        <v>0</v>
      </c>
      <c r="F118" s="13">
        <f>D118*E118</f>
        <v>0</v>
      </c>
      <c r="G118" s="27">
        <v>0</v>
      </c>
      <c r="H118" s="13">
        <f>D118*G118</f>
        <v>0</v>
      </c>
      <c r="I118" s="13">
        <f>E118+G118</f>
        <v>0</v>
      </c>
      <c r="J118" s="13">
        <f>F118+H118</f>
        <v>0</v>
      </c>
      <c r="K118" s="3"/>
      <c r="L118" s="3"/>
    </row>
    <row r="119" spans="1:12">
      <c r="A119" s="4" t="s">
        <v>9</v>
      </c>
      <c r="B119" s="20" t="s">
        <v>122</v>
      </c>
      <c r="C119" s="4" t="s">
        <v>9</v>
      </c>
      <c r="D119" s="12"/>
      <c r="E119" s="12"/>
      <c r="F119" s="12">
        <f>SUM(F115:F118)</f>
        <v>0</v>
      </c>
      <c r="G119" s="12"/>
      <c r="H119" s="12">
        <f>SUM(H115:H118)</f>
        <v>0</v>
      </c>
      <c r="I119" s="12"/>
      <c r="J119" s="12">
        <f>SUM(J115:J118)</f>
        <v>0</v>
      </c>
      <c r="K119" s="3"/>
      <c r="L119" s="3"/>
    </row>
    <row r="120" spans="1:12">
      <c r="B120" s="21" t="s">
        <v>9</v>
      </c>
      <c r="C120" s="6" t="s">
        <v>9</v>
      </c>
      <c r="D120" s="13"/>
      <c r="E120" s="13"/>
      <c r="F120" s="13"/>
      <c r="G120" s="13"/>
      <c r="H120" s="13"/>
      <c r="I120" s="13"/>
      <c r="J120" s="13"/>
      <c r="K120" s="3"/>
      <c r="L120" s="3"/>
    </row>
    <row r="121" spans="1:12">
      <c r="B121" s="26" t="s">
        <v>147</v>
      </c>
    </row>
    <row r="122" spans="1:12" ht="30">
      <c r="B122" s="26" t="s">
        <v>148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Parametry</vt:lpstr>
      <vt:lpstr>Rekapitulace</vt:lpstr>
      <vt:lpstr>Rozpočet</vt:lpstr>
      <vt:lpstr>Parametry!Oblast_tisku</vt:lpstr>
      <vt:lpstr>Rekapitulace!Oblast_tisku</vt:lpstr>
      <vt:lpstr>Rozpočet!Oblast_tisku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Tomáš Sýkora</cp:lastModifiedBy>
  <cp:lastPrinted>2024-05-06T08:10:00Z</cp:lastPrinted>
  <dcterms:created xsi:type="dcterms:W3CDTF">2024-04-12T10:52:51Z</dcterms:created>
  <dcterms:modified xsi:type="dcterms:W3CDTF">2024-05-13T11:54:13Z</dcterms:modified>
</cp:coreProperties>
</file>