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dratvova\Documents\Veřejné zakázky\Veřejné zakázky malého rozsahu\2023\2023-08-02 Sklad v technickém zázemí\"/>
    </mc:Choice>
  </mc:AlternateContent>
  <xr:revisionPtr revIDLastSave="0" documentId="13_ncr:1_{A27E9B5E-B4DC-4921-8802-45AA31B0D8C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" r:id="rId1"/>
    <sheet name="Stavba" sheetId="2" r:id="rId2"/>
    <sheet name="VzorPolozky" sheetId="3" state="hidden" r:id="rId3"/>
    <sheet name="SO 01 1 Pol" sheetId="4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Pol'!$A$1:$X$322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37145498_ABCD_47CA_BCE4_EFFE4D29B40D_.wvu.Cols" localSheetId="3" hidden="1">'SO 01 1 Pol'!$H:$Q,'SO 01 1 Pol'!$T:$X,'SO 01 1 Pol'!$AC:$AC,'SO 01 1 Pol'!$AE:$AO</definedName>
    <definedName name="Z_37145498_ABCD_47CA_BCE4_EFFE4D29B40D_.wvu.Cols" localSheetId="1" hidden="1">Stavba!$A:$A</definedName>
    <definedName name="Z_37145498_ABCD_47CA_BCE4_EFFE4D29B40D_.wvu.PrintArea" localSheetId="3" hidden="1">'SO 01 1 Pol'!$A$1:$X$322</definedName>
    <definedName name="Z_37145498_ABCD_47CA_BCE4_EFFE4D29B40D_.wvu.PrintArea" localSheetId="1" hidden="1">Stavba!$A$1:$J$72</definedName>
    <definedName name="Z_37145498_ABCD_47CA_BCE4_EFFE4D29B40D_.wvu.PrintTitles" localSheetId="3" hidden="1">'SO 01 1 Pol'!$1:$7</definedName>
    <definedName name="Z_37145498_ABCD_47CA_BCE4_EFFE4D29B40D_.wvu.Rows" localSheetId="3" hidden="1">'SO 01 1 Pol'!$7:$7</definedName>
    <definedName name="Z_37145498_ABCD_47CA_BCE4_EFFE4D29B40D_.wvu.Rows" localSheetId="1" hidden="1">Stavba!$8:$10,Stavba!$28:$28,Stavba!$37:$43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Jakub Skřivánek – osobní zobrazení" guid="{37145498-ABCD-47CA-BCE4-EFFE4D29B40D}" mergeInterval="0" personalView="1" maximized="1" windowWidth="1916" windowHeight="854" activeSheetId="4"/>
    <customWorkbookView name="Radim" guid="{B7E7C763-C459-487D-8ABA-5CFDDFBD5A84}" maximized="1" xWindow="-8" yWindow="-8" windowWidth="1296" windowHeight="104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6" i="4" l="1"/>
  <c r="E248" i="4"/>
  <c r="BA317" i="4" l="1"/>
  <c r="BA310" i="4"/>
  <c r="BA308" i="4"/>
  <c r="BA150" i="4"/>
  <c r="BA140" i="4"/>
  <c r="BA120" i="4"/>
  <c r="BA116" i="4"/>
  <c r="BA100" i="4"/>
  <c r="BA97" i="4"/>
  <c r="BA30" i="4"/>
  <c r="BA27" i="4"/>
  <c r="BA21" i="4"/>
  <c r="BA18" i="4"/>
  <c r="G9" i="4"/>
  <c r="M9" i="4" s="1"/>
  <c r="I9" i="4"/>
  <c r="K9" i="4"/>
  <c r="O9" i="4"/>
  <c r="Q9" i="4"/>
  <c r="V9" i="4"/>
  <c r="G12" i="4"/>
  <c r="M12" i="4" s="1"/>
  <c r="I12" i="4"/>
  <c r="K12" i="4"/>
  <c r="O12" i="4"/>
  <c r="Q12" i="4"/>
  <c r="V12" i="4"/>
  <c r="G15" i="4"/>
  <c r="M15" i="4" s="1"/>
  <c r="I15" i="4"/>
  <c r="K15" i="4"/>
  <c r="O15" i="4"/>
  <c r="Q15" i="4"/>
  <c r="V15" i="4"/>
  <c r="G17" i="4"/>
  <c r="M17" i="4" s="1"/>
  <c r="I17" i="4"/>
  <c r="K17" i="4"/>
  <c r="O17" i="4"/>
  <c r="Q17" i="4"/>
  <c r="V17" i="4"/>
  <c r="G20" i="4"/>
  <c r="M20" i="4" s="1"/>
  <c r="I20" i="4"/>
  <c r="K20" i="4"/>
  <c r="O20" i="4"/>
  <c r="Q20" i="4"/>
  <c r="V20" i="4"/>
  <c r="G26" i="4"/>
  <c r="M26" i="4" s="1"/>
  <c r="I26" i="4"/>
  <c r="K26" i="4"/>
  <c r="O26" i="4"/>
  <c r="Q26" i="4"/>
  <c r="V26" i="4"/>
  <c r="G29" i="4"/>
  <c r="I29" i="4"/>
  <c r="K29" i="4"/>
  <c r="M29" i="4"/>
  <c r="O29" i="4"/>
  <c r="Q29" i="4"/>
  <c r="V29" i="4"/>
  <c r="G32" i="4"/>
  <c r="M32" i="4" s="1"/>
  <c r="I32" i="4"/>
  <c r="K32" i="4"/>
  <c r="O32" i="4"/>
  <c r="Q32" i="4"/>
  <c r="V32" i="4"/>
  <c r="G35" i="4"/>
  <c r="M35" i="4" s="1"/>
  <c r="I35" i="4"/>
  <c r="K35" i="4"/>
  <c r="O35" i="4"/>
  <c r="Q35" i="4"/>
  <c r="V35" i="4"/>
  <c r="G38" i="4"/>
  <c r="M38" i="4" s="1"/>
  <c r="I38" i="4"/>
  <c r="K38" i="4"/>
  <c r="O38" i="4"/>
  <c r="Q38" i="4"/>
  <c r="V38" i="4"/>
  <c r="G40" i="4"/>
  <c r="M40" i="4" s="1"/>
  <c r="I40" i="4"/>
  <c r="K40" i="4"/>
  <c r="O40" i="4"/>
  <c r="Q40" i="4"/>
  <c r="V40" i="4"/>
  <c r="G47" i="4"/>
  <c r="M47" i="4" s="1"/>
  <c r="I47" i="4"/>
  <c r="K47" i="4"/>
  <c r="O47" i="4"/>
  <c r="Q47" i="4"/>
  <c r="V47" i="4"/>
  <c r="G54" i="4"/>
  <c r="M54" i="4" s="1"/>
  <c r="I54" i="4"/>
  <c r="K54" i="4"/>
  <c r="O54" i="4"/>
  <c r="Q54" i="4"/>
  <c r="V54" i="4"/>
  <c r="G57" i="4"/>
  <c r="M57" i="4" s="1"/>
  <c r="I57" i="4"/>
  <c r="K57" i="4"/>
  <c r="O57" i="4"/>
  <c r="Q57" i="4"/>
  <c r="V57" i="4"/>
  <c r="G64" i="4"/>
  <c r="M64" i="4" s="1"/>
  <c r="I64" i="4"/>
  <c r="K64" i="4"/>
  <c r="O64" i="4"/>
  <c r="Q64" i="4"/>
  <c r="V64" i="4"/>
  <c r="G66" i="4"/>
  <c r="M66" i="4" s="1"/>
  <c r="I66" i="4"/>
  <c r="K66" i="4"/>
  <c r="O66" i="4"/>
  <c r="Q66" i="4"/>
  <c r="V66" i="4"/>
  <c r="G68" i="4"/>
  <c r="M68" i="4" s="1"/>
  <c r="I68" i="4"/>
  <c r="K68" i="4"/>
  <c r="O68" i="4"/>
  <c r="Q68" i="4"/>
  <c r="V68" i="4"/>
  <c r="G70" i="4"/>
  <c r="M70" i="4" s="1"/>
  <c r="I70" i="4"/>
  <c r="K70" i="4"/>
  <c r="O70" i="4"/>
  <c r="Q70" i="4"/>
  <c r="V70" i="4"/>
  <c r="G72" i="4"/>
  <c r="M72" i="4" s="1"/>
  <c r="I72" i="4"/>
  <c r="K72" i="4"/>
  <c r="O72" i="4"/>
  <c r="Q72" i="4"/>
  <c r="V72" i="4"/>
  <c r="G74" i="4"/>
  <c r="M74" i="4" s="1"/>
  <c r="I74" i="4"/>
  <c r="K74" i="4"/>
  <c r="O74" i="4"/>
  <c r="Q74" i="4"/>
  <c r="V74" i="4"/>
  <c r="G76" i="4"/>
  <c r="I76" i="4"/>
  <c r="K76" i="4"/>
  <c r="M76" i="4"/>
  <c r="O76" i="4"/>
  <c r="Q76" i="4"/>
  <c r="V76" i="4"/>
  <c r="G77" i="4"/>
  <c r="M77" i="4" s="1"/>
  <c r="I77" i="4"/>
  <c r="K77" i="4"/>
  <c r="O77" i="4"/>
  <c r="Q77" i="4"/>
  <c r="V77" i="4"/>
  <c r="G80" i="4"/>
  <c r="I80" i="4"/>
  <c r="K80" i="4"/>
  <c r="M80" i="4"/>
  <c r="O80" i="4"/>
  <c r="Q80" i="4"/>
  <c r="V80" i="4"/>
  <c r="G82" i="4"/>
  <c r="M82" i="4" s="1"/>
  <c r="I82" i="4"/>
  <c r="K82" i="4"/>
  <c r="O82" i="4"/>
  <c r="Q82" i="4"/>
  <c r="V82" i="4"/>
  <c r="G85" i="4"/>
  <c r="M85" i="4" s="1"/>
  <c r="I85" i="4"/>
  <c r="K85" i="4"/>
  <c r="O85" i="4"/>
  <c r="Q85" i="4"/>
  <c r="V85" i="4"/>
  <c r="G88" i="4"/>
  <c r="M88" i="4" s="1"/>
  <c r="I88" i="4"/>
  <c r="K88" i="4"/>
  <c r="O88" i="4"/>
  <c r="Q88" i="4"/>
  <c r="V88" i="4"/>
  <c r="G90" i="4"/>
  <c r="M90" i="4" s="1"/>
  <c r="I90" i="4"/>
  <c r="K90" i="4"/>
  <c r="O90" i="4"/>
  <c r="Q90" i="4"/>
  <c r="V90" i="4"/>
  <c r="G93" i="4"/>
  <c r="M93" i="4" s="1"/>
  <c r="I93" i="4"/>
  <c r="K93" i="4"/>
  <c r="O93" i="4"/>
  <c r="Q93" i="4"/>
  <c r="V93" i="4"/>
  <c r="G96" i="4"/>
  <c r="M96" i="4" s="1"/>
  <c r="I96" i="4"/>
  <c r="K96" i="4"/>
  <c r="O96" i="4"/>
  <c r="Q96" i="4"/>
  <c r="V96" i="4"/>
  <c r="G99" i="4"/>
  <c r="M99" i="4" s="1"/>
  <c r="I99" i="4"/>
  <c r="K99" i="4"/>
  <c r="O99" i="4"/>
  <c r="Q99" i="4"/>
  <c r="V99" i="4"/>
  <c r="G102" i="4"/>
  <c r="M102" i="4" s="1"/>
  <c r="I102" i="4"/>
  <c r="K102" i="4"/>
  <c r="O102" i="4"/>
  <c r="Q102" i="4"/>
  <c r="V102" i="4"/>
  <c r="G105" i="4"/>
  <c r="I105" i="4"/>
  <c r="K105" i="4"/>
  <c r="M105" i="4"/>
  <c r="O105" i="4"/>
  <c r="Q105" i="4"/>
  <c r="V105" i="4"/>
  <c r="G108" i="4"/>
  <c r="M108" i="4" s="1"/>
  <c r="I108" i="4"/>
  <c r="K108" i="4"/>
  <c r="O108" i="4"/>
  <c r="Q108" i="4"/>
  <c r="V108" i="4"/>
  <c r="G111" i="4"/>
  <c r="I111" i="4"/>
  <c r="K111" i="4"/>
  <c r="M111" i="4"/>
  <c r="O111" i="4"/>
  <c r="Q111" i="4"/>
  <c r="V111" i="4"/>
  <c r="G115" i="4"/>
  <c r="M115" i="4" s="1"/>
  <c r="I115" i="4"/>
  <c r="K115" i="4"/>
  <c r="O115" i="4"/>
  <c r="Q115" i="4"/>
  <c r="V115" i="4"/>
  <c r="G119" i="4"/>
  <c r="M119" i="4" s="1"/>
  <c r="I119" i="4"/>
  <c r="K119" i="4"/>
  <c r="O119" i="4"/>
  <c r="Q119" i="4"/>
  <c r="V119" i="4"/>
  <c r="G123" i="4"/>
  <c r="M123" i="4" s="1"/>
  <c r="I123" i="4"/>
  <c r="K123" i="4"/>
  <c r="O123" i="4"/>
  <c r="Q123" i="4"/>
  <c r="V123" i="4"/>
  <c r="G126" i="4"/>
  <c r="I126" i="4"/>
  <c r="K126" i="4"/>
  <c r="M126" i="4"/>
  <c r="O126" i="4"/>
  <c r="Q126" i="4"/>
  <c r="V126" i="4"/>
  <c r="G129" i="4"/>
  <c r="M129" i="4" s="1"/>
  <c r="I129" i="4"/>
  <c r="K129" i="4"/>
  <c r="O129" i="4"/>
  <c r="Q129" i="4"/>
  <c r="V129" i="4"/>
  <c r="G132" i="4"/>
  <c r="M132" i="4" s="1"/>
  <c r="M131" i="4" s="1"/>
  <c r="I132" i="4"/>
  <c r="I131" i="4" s="1"/>
  <c r="K132" i="4"/>
  <c r="K131" i="4" s="1"/>
  <c r="O132" i="4"/>
  <c r="O131" i="4" s="1"/>
  <c r="Q132" i="4"/>
  <c r="Q131" i="4" s="1"/>
  <c r="V132" i="4"/>
  <c r="V131" i="4" s="1"/>
  <c r="G136" i="4"/>
  <c r="M136" i="4" s="1"/>
  <c r="I136" i="4"/>
  <c r="K136" i="4"/>
  <c r="O136" i="4"/>
  <c r="Q136" i="4"/>
  <c r="V136" i="4"/>
  <c r="G139" i="4"/>
  <c r="M139" i="4" s="1"/>
  <c r="I139" i="4"/>
  <c r="K139" i="4"/>
  <c r="O139" i="4"/>
  <c r="Q139" i="4"/>
  <c r="V139" i="4"/>
  <c r="G142" i="4"/>
  <c r="M142" i="4" s="1"/>
  <c r="I142" i="4"/>
  <c r="K142" i="4"/>
  <c r="O142" i="4"/>
  <c r="Q142" i="4"/>
  <c r="V142" i="4"/>
  <c r="G145" i="4"/>
  <c r="M145" i="4" s="1"/>
  <c r="I145" i="4"/>
  <c r="K145" i="4"/>
  <c r="O145" i="4"/>
  <c r="Q145" i="4"/>
  <c r="V145" i="4"/>
  <c r="G149" i="4"/>
  <c r="M149" i="4" s="1"/>
  <c r="I149" i="4"/>
  <c r="K149" i="4"/>
  <c r="O149" i="4"/>
  <c r="Q149" i="4"/>
  <c r="V149" i="4"/>
  <c r="G153" i="4"/>
  <c r="G148" i="4" s="1"/>
  <c r="I57" i="2" s="1"/>
  <c r="I153" i="4"/>
  <c r="K153" i="4"/>
  <c r="O153" i="4"/>
  <c r="Q153" i="4"/>
  <c r="V153" i="4"/>
  <c r="G158" i="4"/>
  <c r="M158" i="4" s="1"/>
  <c r="I158" i="4"/>
  <c r="I157" i="4" s="1"/>
  <c r="K158" i="4"/>
  <c r="O158" i="4"/>
  <c r="Q158" i="4"/>
  <c r="V158" i="4"/>
  <c r="G161" i="4"/>
  <c r="M161" i="4" s="1"/>
  <c r="I161" i="4"/>
  <c r="K161" i="4"/>
  <c r="O161" i="4"/>
  <c r="Q161" i="4"/>
  <c r="V161" i="4"/>
  <c r="G163" i="4"/>
  <c r="M163" i="4" s="1"/>
  <c r="I163" i="4"/>
  <c r="K163" i="4"/>
  <c r="O163" i="4"/>
  <c r="Q163" i="4"/>
  <c r="V163" i="4"/>
  <c r="G165" i="4"/>
  <c r="M165" i="4" s="1"/>
  <c r="I165" i="4"/>
  <c r="K165" i="4"/>
  <c r="O165" i="4"/>
  <c r="Q165" i="4"/>
  <c r="V165" i="4"/>
  <c r="G167" i="4"/>
  <c r="M167" i="4" s="1"/>
  <c r="I167" i="4"/>
  <c r="K167" i="4"/>
  <c r="O167" i="4"/>
  <c r="Q167" i="4"/>
  <c r="V167" i="4"/>
  <c r="G169" i="4"/>
  <c r="I169" i="4"/>
  <c r="K169" i="4"/>
  <c r="M169" i="4"/>
  <c r="O169" i="4"/>
  <c r="Q169" i="4"/>
  <c r="V169" i="4"/>
  <c r="G172" i="4"/>
  <c r="M172" i="4" s="1"/>
  <c r="I172" i="4"/>
  <c r="K172" i="4"/>
  <c r="O172" i="4"/>
  <c r="Q172" i="4"/>
  <c r="V172" i="4"/>
  <c r="O174" i="4"/>
  <c r="G175" i="4"/>
  <c r="M175" i="4" s="1"/>
  <c r="M174" i="4" s="1"/>
  <c r="I175" i="4"/>
  <c r="I174" i="4" s="1"/>
  <c r="K175" i="4"/>
  <c r="K174" i="4" s="1"/>
  <c r="O175" i="4"/>
  <c r="Q175" i="4"/>
  <c r="Q174" i="4" s="1"/>
  <c r="V175" i="4"/>
  <c r="V174" i="4" s="1"/>
  <c r="I177" i="4"/>
  <c r="K177" i="4"/>
  <c r="Q177" i="4"/>
  <c r="V177" i="4"/>
  <c r="G178" i="4"/>
  <c r="I178" i="4"/>
  <c r="K178" i="4"/>
  <c r="M178" i="4"/>
  <c r="O178" i="4"/>
  <c r="Q178" i="4"/>
  <c r="V178" i="4"/>
  <c r="G183" i="4"/>
  <c r="M183" i="4" s="1"/>
  <c r="I183" i="4"/>
  <c r="K183" i="4"/>
  <c r="O183" i="4"/>
  <c r="Q183" i="4"/>
  <c r="V183" i="4"/>
  <c r="G187" i="4"/>
  <c r="M187" i="4" s="1"/>
  <c r="I187" i="4"/>
  <c r="I186" i="4" s="1"/>
  <c r="K187" i="4"/>
  <c r="K186" i="4" s="1"/>
  <c r="O187" i="4"/>
  <c r="Q187" i="4"/>
  <c r="Q186" i="4" s="1"/>
  <c r="V187" i="4"/>
  <c r="G189" i="4"/>
  <c r="M189" i="4" s="1"/>
  <c r="I189" i="4"/>
  <c r="K189" i="4"/>
  <c r="O189" i="4"/>
  <c r="Q189" i="4"/>
  <c r="V189" i="4"/>
  <c r="G191" i="4"/>
  <c r="I191" i="4"/>
  <c r="K191" i="4"/>
  <c r="O191" i="4"/>
  <c r="Q191" i="4"/>
  <c r="V191" i="4"/>
  <c r="O193" i="4"/>
  <c r="Q193" i="4"/>
  <c r="G194" i="4"/>
  <c r="M194" i="4" s="1"/>
  <c r="M193" i="4" s="1"/>
  <c r="I194" i="4"/>
  <c r="I193" i="4" s="1"/>
  <c r="K194" i="4"/>
  <c r="K193" i="4" s="1"/>
  <c r="O194" i="4"/>
  <c r="Q194" i="4"/>
  <c r="V194" i="4"/>
  <c r="V193" i="4" s="1"/>
  <c r="G197" i="4"/>
  <c r="M197" i="4" s="1"/>
  <c r="I197" i="4"/>
  <c r="K197" i="4"/>
  <c r="O197" i="4"/>
  <c r="Q197" i="4"/>
  <c r="V197" i="4"/>
  <c r="G199" i="4"/>
  <c r="M199" i="4" s="1"/>
  <c r="I199" i="4"/>
  <c r="K199" i="4"/>
  <c r="O199" i="4"/>
  <c r="Q199" i="4"/>
  <c r="V199" i="4"/>
  <c r="G201" i="4"/>
  <c r="M201" i="4" s="1"/>
  <c r="I201" i="4"/>
  <c r="K201" i="4"/>
  <c r="O201" i="4"/>
  <c r="Q201" i="4"/>
  <c r="V201" i="4"/>
  <c r="G203" i="4"/>
  <c r="M203" i="4" s="1"/>
  <c r="I203" i="4"/>
  <c r="K203" i="4"/>
  <c r="O203" i="4"/>
  <c r="Q203" i="4"/>
  <c r="V203" i="4"/>
  <c r="G206" i="4"/>
  <c r="M206" i="4" s="1"/>
  <c r="I206" i="4"/>
  <c r="K206" i="4"/>
  <c r="O206" i="4"/>
  <c r="Q206" i="4"/>
  <c r="V206" i="4"/>
  <c r="G209" i="4"/>
  <c r="M209" i="4" s="1"/>
  <c r="I209" i="4"/>
  <c r="K209" i="4"/>
  <c r="O209" i="4"/>
  <c r="Q209" i="4"/>
  <c r="V209" i="4"/>
  <c r="G212" i="4"/>
  <c r="M212" i="4" s="1"/>
  <c r="I212" i="4"/>
  <c r="K212" i="4"/>
  <c r="O212" i="4"/>
  <c r="Q212" i="4"/>
  <c r="V212" i="4"/>
  <c r="G214" i="4"/>
  <c r="M214" i="4" s="1"/>
  <c r="I214" i="4"/>
  <c r="K214" i="4"/>
  <c r="O214" i="4"/>
  <c r="Q214" i="4"/>
  <c r="V214" i="4"/>
  <c r="G216" i="4"/>
  <c r="M216" i="4" s="1"/>
  <c r="I216" i="4"/>
  <c r="K216" i="4"/>
  <c r="O216" i="4"/>
  <c r="Q216" i="4"/>
  <c r="V216" i="4"/>
  <c r="G218" i="4"/>
  <c r="M218" i="4" s="1"/>
  <c r="I218" i="4"/>
  <c r="K218" i="4"/>
  <c r="O218" i="4"/>
  <c r="Q218" i="4"/>
  <c r="V218" i="4"/>
  <c r="G220" i="4"/>
  <c r="M220" i="4" s="1"/>
  <c r="I220" i="4"/>
  <c r="K220" i="4"/>
  <c r="O220" i="4"/>
  <c r="Q220" i="4"/>
  <c r="V220" i="4"/>
  <c r="G223" i="4"/>
  <c r="M223" i="4" s="1"/>
  <c r="I223" i="4"/>
  <c r="K223" i="4"/>
  <c r="O223" i="4"/>
  <c r="Q223" i="4"/>
  <c r="V223" i="4"/>
  <c r="G225" i="4"/>
  <c r="I225" i="4"/>
  <c r="K225" i="4"/>
  <c r="M225" i="4"/>
  <c r="O225" i="4"/>
  <c r="Q225" i="4"/>
  <c r="V225" i="4"/>
  <c r="G227" i="4"/>
  <c r="M227" i="4" s="1"/>
  <c r="I227" i="4"/>
  <c r="K227" i="4"/>
  <c r="O227" i="4"/>
  <c r="Q227" i="4"/>
  <c r="V227" i="4"/>
  <c r="G231" i="4"/>
  <c r="M231" i="4" s="1"/>
  <c r="I231" i="4"/>
  <c r="K231" i="4"/>
  <c r="O231" i="4"/>
  <c r="Q231" i="4"/>
  <c r="V231" i="4"/>
  <c r="G234" i="4"/>
  <c r="M234" i="4" s="1"/>
  <c r="I234" i="4"/>
  <c r="K234" i="4"/>
  <c r="O234" i="4"/>
  <c r="Q234" i="4"/>
  <c r="V234" i="4"/>
  <c r="G237" i="4"/>
  <c r="I237" i="4"/>
  <c r="K237" i="4"/>
  <c r="M237" i="4"/>
  <c r="O237" i="4"/>
  <c r="Q237" i="4"/>
  <c r="V237" i="4"/>
  <c r="G241" i="4"/>
  <c r="I241" i="4"/>
  <c r="K241" i="4"/>
  <c r="M241" i="4"/>
  <c r="O241" i="4"/>
  <c r="Q241" i="4"/>
  <c r="V241" i="4"/>
  <c r="G244" i="4"/>
  <c r="M244" i="4" s="1"/>
  <c r="I244" i="4"/>
  <c r="K244" i="4"/>
  <c r="O244" i="4"/>
  <c r="Q244" i="4"/>
  <c r="V244" i="4"/>
  <c r="G246" i="4"/>
  <c r="I246" i="4"/>
  <c r="K246" i="4"/>
  <c r="M246" i="4"/>
  <c r="O246" i="4"/>
  <c r="Q246" i="4"/>
  <c r="V246" i="4"/>
  <c r="G248" i="4"/>
  <c r="I248" i="4"/>
  <c r="K248" i="4"/>
  <c r="M248" i="4"/>
  <c r="O248" i="4"/>
  <c r="Q248" i="4"/>
  <c r="V248" i="4"/>
  <c r="G256" i="4"/>
  <c r="M256" i="4" s="1"/>
  <c r="I256" i="4"/>
  <c r="K256" i="4"/>
  <c r="O256" i="4"/>
  <c r="Q256" i="4"/>
  <c r="V256" i="4"/>
  <c r="G264" i="4"/>
  <c r="M264" i="4" s="1"/>
  <c r="I264" i="4"/>
  <c r="K264" i="4"/>
  <c r="O264" i="4"/>
  <c r="Q264" i="4"/>
  <c r="V264" i="4"/>
  <c r="G265" i="4"/>
  <c r="I265" i="4"/>
  <c r="K265" i="4"/>
  <c r="M265" i="4"/>
  <c r="O265" i="4"/>
  <c r="Q265" i="4"/>
  <c r="V265" i="4"/>
  <c r="G266" i="4"/>
  <c r="M266" i="4" s="1"/>
  <c r="I266" i="4"/>
  <c r="K266" i="4"/>
  <c r="O266" i="4"/>
  <c r="Q266" i="4"/>
  <c r="V266" i="4"/>
  <c r="G267" i="4"/>
  <c r="M267" i="4" s="1"/>
  <c r="I267" i="4"/>
  <c r="K267" i="4"/>
  <c r="O267" i="4"/>
  <c r="Q267" i="4"/>
  <c r="V267" i="4"/>
  <c r="Q269" i="4"/>
  <c r="G270" i="4"/>
  <c r="M270" i="4" s="1"/>
  <c r="I270" i="4"/>
  <c r="I269" i="4" s="1"/>
  <c r="K270" i="4"/>
  <c r="K269" i="4" s="1"/>
  <c r="O270" i="4"/>
  <c r="Q270" i="4"/>
  <c r="V270" i="4"/>
  <c r="V269" i="4" s="1"/>
  <c r="G280" i="4"/>
  <c r="M280" i="4" s="1"/>
  <c r="I280" i="4"/>
  <c r="K280" i="4"/>
  <c r="O280" i="4"/>
  <c r="Q280" i="4"/>
  <c r="V280" i="4"/>
  <c r="G290" i="4"/>
  <c r="I290" i="4"/>
  <c r="K290" i="4"/>
  <c r="O290" i="4"/>
  <c r="Q290" i="4"/>
  <c r="V290" i="4"/>
  <c r="G294" i="4"/>
  <c r="M294" i="4" s="1"/>
  <c r="I294" i="4"/>
  <c r="K294" i="4"/>
  <c r="O294" i="4"/>
  <c r="Q294" i="4"/>
  <c r="Q293" i="4" s="1"/>
  <c r="V294" i="4"/>
  <c r="G296" i="4"/>
  <c r="I296" i="4"/>
  <c r="K296" i="4"/>
  <c r="M296" i="4"/>
  <c r="O296" i="4"/>
  <c r="Q296" i="4"/>
  <c r="V296" i="4"/>
  <c r="G298" i="4"/>
  <c r="M298" i="4" s="1"/>
  <c r="I298" i="4"/>
  <c r="K298" i="4"/>
  <c r="O298" i="4"/>
  <c r="Q298" i="4"/>
  <c r="V298" i="4"/>
  <c r="G299" i="4"/>
  <c r="M299" i="4" s="1"/>
  <c r="I299" i="4"/>
  <c r="K299" i="4"/>
  <c r="O299" i="4"/>
  <c r="Q299" i="4"/>
  <c r="V299" i="4"/>
  <c r="G301" i="4"/>
  <c r="I301" i="4"/>
  <c r="K301" i="4"/>
  <c r="M301" i="4"/>
  <c r="O301" i="4"/>
  <c r="Q301" i="4"/>
  <c r="V301" i="4"/>
  <c r="G302" i="4"/>
  <c r="M302" i="4" s="1"/>
  <c r="I302" i="4"/>
  <c r="K302" i="4"/>
  <c r="O302" i="4"/>
  <c r="Q302" i="4"/>
  <c r="V302" i="4"/>
  <c r="G303" i="4"/>
  <c r="M303" i="4" s="1"/>
  <c r="I303" i="4"/>
  <c r="K303" i="4"/>
  <c r="O303" i="4"/>
  <c r="Q303" i="4"/>
  <c r="V303" i="4"/>
  <c r="G304" i="4"/>
  <c r="I304" i="4"/>
  <c r="K304" i="4"/>
  <c r="M304" i="4"/>
  <c r="O304" i="4"/>
  <c r="Q304" i="4"/>
  <c r="V304" i="4"/>
  <c r="G306" i="4"/>
  <c r="M306" i="4" s="1"/>
  <c r="I306" i="4"/>
  <c r="K306" i="4"/>
  <c r="O306" i="4"/>
  <c r="Q306" i="4"/>
  <c r="V306" i="4"/>
  <c r="G307" i="4"/>
  <c r="M307" i="4" s="1"/>
  <c r="I307" i="4"/>
  <c r="K307" i="4"/>
  <c r="O307" i="4"/>
  <c r="Q307" i="4"/>
  <c r="V307" i="4"/>
  <c r="G311" i="4"/>
  <c r="I311" i="4"/>
  <c r="K311" i="4"/>
  <c r="M311" i="4"/>
  <c r="O311" i="4"/>
  <c r="Q311" i="4"/>
  <c r="V311" i="4"/>
  <c r="G316" i="4"/>
  <c r="M316" i="4" s="1"/>
  <c r="I316" i="4"/>
  <c r="K316" i="4"/>
  <c r="O316" i="4"/>
  <c r="Q316" i="4"/>
  <c r="V316" i="4"/>
  <c r="G319" i="4"/>
  <c r="M319" i="4" s="1"/>
  <c r="I319" i="4"/>
  <c r="K319" i="4"/>
  <c r="O319" i="4"/>
  <c r="Q319" i="4"/>
  <c r="V319" i="4"/>
  <c r="AE321" i="4"/>
  <c r="F39" i="2" s="1"/>
  <c r="I20" i="2"/>
  <c r="H40" i="2"/>
  <c r="J28" i="2"/>
  <c r="J26" i="2"/>
  <c r="G38" i="2"/>
  <c r="F38" i="2"/>
  <c r="J23" i="2"/>
  <c r="J24" i="2"/>
  <c r="J25" i="2"/>
  <c r="J27" i="2"/>
  <c r="E24" i="2"/>
  <c r="E26" i="2"/>
  <c r="V297" i="4" l="1"/>
  <c r="O297" i="4"/>
  <c r="O293" i="4"/>
  <c r="K293" i="4"/>
  <c r="I293" i="4"/>
  <c r="M293" i="4"/>
  <c r="Q196" i="4"/>
  <c r="K196" i="4"/>
  <c r="O148" i="4"/>
  <c r="K148" i="4"/>
  <c r="V135" i="4"/>
  <c r="Q168" i="4"/>
  <c r="I168" i="4"/>
  <c r="O168" i="4"/>
  <c r="K168" i="4"/>
  <c r="G168" i="4"/>
  <c r="I59" i="2" s="1"/>
  <c r="I135" i="4"/>
  <c r="K92" i="4"/>
  <c r="V92" i="4"/>
  <c r="Q8" i="4"/>
  <c r="O222" i="4"/>
  <c r="O8" i="4"/>
  <c r="V222" i="4"/>
  <c r="O157" i="4"/>
  <c r="Q135" i="4"/>
  <c r="Q222" i="4"/>
  <c r="V186" i="4"/>
  <c r="G177" i="4"/>
  <c r="I61" i="2" s="1"/>
  <c r="V168" i="4"/>
  <c r="O135" i="4"/>
  <c r="G293" i="4"/>
  <c r="I69" i="2" s="1"/>
  <c r="I18" i="2" s="1"/>
  <c r="Q205" i="4"/>
  <c r="Q92" i="4"/>
  <c r="I8" i="4"/>
  <c r="I305" i="4"/>
  <c r="O205" i="4"/>
  <c r="V8" i="4"/>
  <c r="O305" i="4"/>
  <c r="K297" i="4"/>
  <c r="V205" i="4"/>
  <c r="K8" i="4"/>
  <c r="I297" i="4"/>
  <c r="G193" i="4"/>
  <c r="I63" i="2" s="1"/>
  <c r="M153" i="4"/>
  <c r="M305" i="4"/>
  <c r="G297" i="4"/>
  <c r="I70" i="2" s="1"/>
  <c r="O269" i="4"/>
  <c r="K205" i="4"/>
  <c r="O92" i="4"/>
  <c r="K222" i="4"/>
  <c r="Q297" i="4"/>
  <c r="V148" i="4"/>
  <c r="I92" i="4"/>
  <c r="G269" i="4"/>
  <c r="I68" i="2" s="1"/>
  <c r="V157" i="4"/>
  <c r="Q148" i="4"/>
  <c r="K305" i="4"/>
  <c r="Q243" i="4"/>
  <c r="K157" i="4"/>
  <c r="I148" i="4"/>
  <c r="I222" i="4"/>
  <c r="M168" i="4"/>
  <c r="V243" i="4"/>
  <c r="AF321" i="4"/>
  <c r="G42" i="2" s="1"/>
  <c r="O243" i="4"/>
  <c r="I196" i="4"/>
  <c r="M148" i="4"/>
  <c r="Q305" i="4"/>
  <c r="I205" i="4"/>
  <c r="K135" i="4"/>
  <c r="V305" i="4"/>
  <c r="V293" i="4"/>
  <c r="K243" i="4"/>
  <c r="M196" i="4"/>
  <c r="O177" i="4"/>
  <c r="G186" i="4"/>
  <c r="I62" i="2" s="1"/>
  <c r="O196" i="4"/>
  <c r="M157" i="4"/>
  <c r="O186" i="4"/>
  <c r="G174" i="4"/>
  <c r="I60" i="2" s="1"/>
  <c r="G131" i="4"/>
  <c r="I55" i="2" s="1"/>
  <c r="I243" i="4"/>
  <c r="V196" i="4"/>
  <c r="Q157" i="4"/>
  <c r="F43" i="2"/>
  <c r="G23" i="2" s="1"/>
  <c r="A23" i="2" s="1"/>
  <c r="F41" i="2"/>
  <c r="F42" i="2"/>
  <c r="M297" i="4"/>
  <c r="M222" i="4"/>
  <c r="M177" i="4"/>
  <c r="M243" i="4"/>
  <c r="M205" i="4"/>
  <c r="M135" i="4"/>
  <c r="M8" i="4"/>
  <c r="M92" i="4"/>
  <c r="G305" i="4"/>
  <c r="I71" i="2" s="1"/>
  <c r="I19" i="2" s="1"/>
  <c r="G196" i="4"/>
  <c r="I64" i="2" s="1"/>
  <c r="G157" i="4"/>
  <c r="I58" i="2" s="1"/>
  <c r="G135" i="4"/>
  <c r="I56" i="2" s="1"/>
  <c r="G243" i="4"/>
  <c r="I67" i="2" s="1"/>
  <c r="G222" i="4"/>
  <c r="I66" i="2" s="1"/>
  <c r="G205" i="4"/>
  <c r="I65" i="2" s="1"/>
  <c r="G92" i="4"/>
  <c r="I54" i="2" s="1"/>
  <c r="G8" i="4"/>
  <c r="M290" i="4"/>
  <c r="M269" i="4" s="1"/>
  <c r="M191" i="4"/>
  <c r="M186" i="4" s="1"/>
  <c r="I17" i="2" l="1"/>
  <c r="H42" i="2"/>
  <c r="I42" i="2" s="1"/>
  <c r="G41" i="2"/>
  <c r="H41" i="2" s="1"/>
  <c r="I41" i="2" s="1"/>
  <c r="G39" i="2"/>
  <c r="G43" i="2" s="1"/>
  <c r="G25" i="2" s="1"/>
  <c r="A25" i="2" s="1"/>
  <c r="G26" i="2" s="1"/>
  <c r="G321" i="4"/>
  <c r="I53" i="2"/>
  <c r="G24" i="2"/>
  <c r="A24" i="2"/>
  <c r="H39" i="2" l="1"/>
  <c r="I39" i="2" s="1"/>
  <c r="I43" i="2" s="1"/>
  <c r="G28" i="2"/>
  <c r="A27" i="2"/>
  <c r="G29" i="2" s="1"/>
  <c r="G27" i="2" s="1"/>
  <c r="A26" i="2"/>
  <c r="I16" i="2"/>
  <c r="I21" i="2" s="1"/>
  <c r="I72" i="2"/>
  <c r="A29" i="2" l="1"/>
  <c r="H43" i="2"/>
  <c r="J71" i="2"/>
  <c r="J67" i="2"/>
  <c r="J61" i="2"/>
  <c r="J60" i="2"/>
  <c r="J64" i="2"/>
  <c r="J55" i="2"/>
  <c r="J70" i="2"/>
  <c r="J56" i="2"/>
  <c r="J65" i="2"/>
  <c r="J54" i="2"/>
  <c r="J59" i="2"/>
  <c r="J58" i="2"/>
  <c r="J63" i="2"/>
  <c r="J62" i="2"/>
  <c r="J57" i="2"/>
  <c r="J53" i="2"/>
  <c r="J69" i="2"/>
  <c r="J66" i="2"/>
  <c r="J68" i="2"/>
  <c r="J39" i="2"/>
  <c r="J43" i="2" s="1"/>
  <c r="J42" i="2"/>
  <c r="J41" i="2"/>
  <c r="J7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<sst xmlns="http://schemas.openxmlformats.org/spreadsheetml/2006/main" count="1447" uniqueCount="555">
  <si>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</si>
  <si>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</si>
  <si>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</si>
  <si>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</si>
  <si>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</si>
  <si>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</si>
  <si>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</si>
  <si>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</si>
  <si>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</si>
  <si>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</si>
  <si>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</si>
  <si>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</si>
  <si>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</si>
  <si>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</si>
  <si>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</si>
  <si>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</si>
  <si>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</si>
  <si>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</si>
  <si>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</si>
  <si>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</si>
  <si>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</si>
  <si>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</si>
  <si>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</si>
  <si>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</si>
  <si>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</si>
  <si>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</si>
  <si>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</si>
  <si>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</si>
  <si>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</si>
  <si>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</si>
  <si>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</si>
  <si>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</si>
  <si>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</si>
  <si>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</si>
  <si>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</si>
  <si>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</si>
  <si>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</si>
  <si>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</si>
  <si>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</si>
  <si>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</si>
  <si>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</si>
  <si>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</si>
  <si>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</si>
  <si>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</si>
  <si>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Rozpočet sklad v technickém zázemí</t>
  </si>
  <si>
    <t>SO 01</t>
  </si>
  <si>
    <t xml:space="preserve">Sklad v technickém zázemí 2 </t>
  </si>
  <si>
    <t>Objekt:</t>
  </si>
  <si>
    <t>Rozpočet:</t>
  </si>
  <si>
    <t>1220403</t>
  </si>
  <si>
    <t>Sklad v technickém zázemí 2 na pozemku parc.č.1605/1, Zlín-Štípa</t>
  </si>
  <si>
    <t>Stavba</t>
  </si>
  <si>
    <t>Stavební objekt</t>
  </si>
  <si>
    <t>Celkem za stavbu</t>
  </si>
  <si>
    <t>CZK</t>
  </si>
  <si>
    <t>#POPS</t>
  </si>
  <si>
    <t>Popis stavby: 1220403 - Sklad v technickém zázemí 2 na pozemku parc.č.1605/1, Zlín-Štípa</t>
  </si>
  <si>
    <t>#POPO</t>
  </si>
  <si>
    <t xml:space="preserve">Popis objektu: SO 01 - Sklad v technickém zázemí 2 </t>
  </si>
  <si>
    <t>#POPR</t>
  </si>
  <si>
    <t>Popis rozpočtu: 1 - Rozpočet sklad v technickém zázemí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</si>
  <si>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</si>
  <si>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</si>
  <si>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</si>
  <si>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</si>
  <si>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</si>
  <si>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</si>
  <si>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</si>
  <si>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</si>
  <si>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</si>
  <si>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</si>
  <si>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</si>
  <si>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</si>
  <si>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</si>
  <si>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</si>
  <si>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</si>
  <si>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</si>
  <si>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</si>
  <si>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</si>
  <si>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</si>
  <si>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</si>
  <si>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</si>
  <si>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</si>
  <si>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</si>
  <si>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</si>
  <si>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</si>
  <si>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</si>
  <si>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</si>
  <si>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</si>
  <si>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</si>
  <si>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</si>
  <si>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</si>
  <si>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</si>
  <si>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</si>
  <si>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</si>
  <si>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</si>
  <si>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</si>
  <si>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</si>
  <si>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</si>
  <si>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</si>
  <si>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</si>
  <si>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</si>
  <si>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</si>
  <si>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</si>
  <si>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</si>
  <si>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</si>
  <si>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</si>
  <si>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</si>
  <si>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</si>
  <si>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</si>
  <si>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</si>
  <si>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</si>
  <si>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</si>
  <si>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</si>
  <si>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</si>
  <si>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</si>
  <si>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</si>
  <si>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</si>
  <si>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</si>
  <si>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</si>
  <si>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</si>
  <si>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</si>
  <si>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</si>
  <si>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</si>
  <si>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</si>
  <si>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</si>
  <si>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</si>
  <si>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</si>
  <si>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</si>
  <si>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111101101R00</t>
  </si>
  <si>
    <t>Odstranění travin při celkové ploše do 0,1 ha</t>
  </si>
  <si>
    <t>ha</t>
  </si>
  <si>
    <t>800-1</t>
  </si>
  <si>
    <t>RTS 22/ I</t>
  </si>
  <si>
    <t>Práce</t>
  </si>
  <si>
    <t>POL1_</t>
  </si>
  <si>
    <t>a rákosu s případným nutným přemístěním a uložením na hromady na vzdálenost do 50 m,</t>
  </si>
  <si>
    <t>SPI</t>
  </si>
  <si>
    <t>odstranění dřevin: : 185/10000</t>
  </si>
  <si>
    <t>VV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</si>
  <si>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</si>
  <si>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</si>
  <si>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m2</t>
  </si>
  <si>
    <t>822-1</t>
  </si>
  <si>
    <t>s přemístěním hmot na skládku na vzdálenost do 3 m nebo s naložením na dopravní prostředek</t>
  </si>
  <si>
    <t>vybourání stávajících silničních panelů: : 185</t>
  </si>
  <si>
    <t>113107410R00</t>
  </si>
  <si>
    <t>Odstranění podkladů nebo krytů z kameniva těženého, v ploše jednotlivě nad 50 m2, tloušťka vrstvy 100 mm</t>
  </si>
  <si>
    <t>odstranění podkladu pod panely: : 185</t>
  </si>
  <si>
    <t>121101101R00</t>
  </si>
  <si>
    <t>Sejmutí ornice s přemístěním na vzdálenost do 50 m</t>
  </si>
  <si>
    <t>m3</t>
  </si>
  <si>
    <t>POL1_0</t>
  </si>
  <si>
    <t>nebo lesní půdy, s vodorovným přemístěním na hromady v místě upotřebení nebo na dočasné či trvalé skládky se složením</t>
  </si>
  <si>
    <t>sejmutí ornice, mocnost ornice 50 mm: : 16,6*13,6*0,05</t>
  </si>
  <si>
    <t>131301112R00</t>
  </si>
  <si>
    <t>Hloubení nezapažených jam a zářezů do 1000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</si>
  <si>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</si>
  <si>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odkop pod přístřeškem: : 13,6*16,6*0,5</t>
  </si>
  <si>
    <t>odkop pro zpevněné plochy : : 8,6*15,15*0,25</t>
  </si>
  <si>
    <t>okapový chodník: : 12,2*0,5*0,29</t>
  </si>
  <si>
    <t>odkop pro retenční nádrže: : 7,7*3*1,5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</si>
  <si>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</si>
  <si>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</si>
  <si>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</si>
  <si>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hloubení rýhy pro základy pod opěrnou zídku: : (16,3+13,6)*0,5*0,8</t>
  </si>
  <si>
    <t>133301101R00</t>
  </si>
  <si>
    <t>Hloubení šachet v hornině 4_x000D_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</si>
  <si>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</si>
  <si>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patky: : 1,2*1,2*1,2*10</t>
  </si>
  <si>
    <t>139601103R00</t>
  </si>
  <si>
    <t>Ruční výkop jam, rýh a šachet v hornině 4</t>
  </si>
  <si>
    <t>s přehozením na vzdálenost do 5 m nebo s naložením na ruční dopravní prostředek</t>
  </si>
  <si>
    <t>ruční výkop pro obetonování patky sousedního objektu: : 2,1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</si>
  <si>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</si>
  <si>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</si>
  <si>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</si>
  <si>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přemístění výkopu: : 181,87150+11,96+17,28</t>
  </si>
  <si>
    <t>167101102R00</t>
  </si>
  <si>
    <t>Nakládání, skládání, překládání neulehlého výkopku nakládání výkopku_x000D_
 přes 100 m3, z horniny 1 až 4</t>
  </si>
  <si>
    <t>naložení výkopu: : 181,87150+11,96+17,28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</si>
  <si>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</si>
  <si>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</si>
  <si>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</si>
  <si>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zásyp pod plochy: : </t>
  </si>
  <si>
    <t>plocha zpevněných ploch: : 8,6*15,15*0,25</t>
  </si>
  <si>
    <t>plocha pod přístřeškem: : 16,6*13,6*0,5</t>
  </si>
  <si>
    <t>zásyp kolem retenčních nádrží: : 7,7*3,5*1,5</t>
  </si>
  <si>
    <t>181006114R00</t>
  </si>
  <si>
    <t>Rozprostření zemin schopných zúrodnění sklon svahu do 1:5, tloušťka přes 200 do 300 mm</t>
  </si>
  <si>
    <t>823-2</t>
  </si>
  <si>
    <t>v rovině a ve sklonu do 1:5</t>
  </si>
  <si>
    <t>ve sklonu přes 1:5</t>
  </si>
  <si>
    <t>povrchová úpravy dotčené plochy: : 27*1,25</t>
  </si>
  <si>
    <t>13,25*1,5</t>
  </si>
  <si>
    <t>7*10</t>
  </si>
  <si>
    <t>11,5*1,5</t>
  </si>
  <si>
    <t>181101102R00</t>
  </si>
  <si>
    <t>Úprava pláně v zářezech v hornině 1 až 4, se zhutněním</t>
  </si>
  <si>
    <t>vyrovnáním výškových rozdílů, ploch vodorovných a ploch do sklonu 1 : 5.</t>
  </si>
  <si>
    <t>úprava pozemku: : 140,875</t>
  </si>
  <si>
    <t>182001131R00</t>
  </si>
  <si>
    <t>Plošná úprava terénu při nerovnostech terénu přes 150 do 200 mm, v rovině nebo na svahu do 1:5</t>
  </si>
  <si>
    <t>823-1</t>
  </si>
  <si>
    <t>s urovnáním povrchu, bez doplnění ornice, v hornině 1 až 4,</t>
  </si>
  <si>
    <t xml:space="preserve">úprava plochy pro vegetaci: : </t>
  </si>
  <si>
    <t>27*1,25</t>
  </si>
  <si>
    <t>183403251R00</t>
  </si>
  <si>
    <t>Obdělávání půdy smykováním, na svahu přes 1:5 do 1:2</t>
  </si>
  <si>
    <t>plocha pro vegetaci: : 140,875</t>
  </si>
  <si>
    <t>183403252R00</t>
  </si>
  <si>
    <t>Obdělávání půdy vláčením, na svahu přes 1:5 do 1:2</t>
  </si>
  <si>
    <t>183403253R00</t>
  </si>
  <si>
    <t>Obdělávání půdy hrabáním, na svahu přes 1:5 do 1:2</t>
  </si>
  <si>
    <t>183403261R00</t>
  </si>
  <si>
    <t>Obdělávání půdy válením, na svahu přes 1:5 do 1:2</t>
  </si>
  <si>
    <t>199000002R00</t>
  </si>
  <si>
    <t>Poplatky za skládku horniny 1- 4, skupina 17 05 04 z Katalogu odpadů</t>
  </si>
  <si>
    <t>viz.nakládání: : 211,11150</t>
  </si>
  <si>
    <t>180400021RA0</t>
  </si>
  <si>
    <t>Založení trávníku parkového, svah, s dodáním osiva</t>
  </si>
  <si>
    <t>Vlastní</t>
  </si>
  <si>
    <t>Kalkul</t>
  </si>
  <si>
    <t>Agregovaná položka</t>
  </si>
  <si>
    <t>POL2_0</t>
  </si>
  <si>
    <t>00572410R</t>
  </si>
  <si>
    <t>směs travní parková, pro mírnou zátěž</t>
  </si>
  <si>
    <t>kg</t>
  </si>
  <si>
    <t>SPCM</t>
  </si>
  <si>
    <t>Specifikace</t>
  </si>
  <si>
    <t>POL3_</t>
  </si>
  <si>
    <t>10364200R</t>
  </si>
  <si>
    <t>ornice pro pozemkové úpravy</t>
  </si>
  <si>
    <t>POL3_0</t>
  </si>
  <si>
    <t xml:space="preserve">dodávka ornice pro pozemkové úpravy: : </t>
  </si>
  <si>
    <t>síla vrstvy 200 mm: : 140,875*0,2</t>
  </si>
  <si>
    <t>583414034R</t>
  </si>
  <si>
    <t>kamenivo přírodní drcené frakce 4,0 až 8,0 mm; třída B</t>
  </si>
  <si>
    <t>t</t>
  </si>
  <si>
    <t>kamenivo pod silniční panely, ztratné 15%: : 8,6*15,15*0,05*1,15</t>
  </si>
  <si>
    <t>583415024R</t>
  </si>
  <si>
    <t>kamenivo přírodní drcené frakce 8,0 až 16,0 mm; třída B</t>
  </si>
  <si>
    <t>kamenivo pod silniční panely, ztratné 15%: : 8,6*15,15*0,2*1,15</t>
  </si>
  <si>
    <t>kamenivo pod okapový chodník, ztartné 15: : 12,2*0,5*1,15</t>
  </si>
  <si>
    <t>583418024R</t>
  </si>
  <si>
    <t>kamenivo přírodní drcené frakce 16,0 až 32,0 mm; třída B</t>
  </si>
  <si>
    <t>kamenivo pod okapový chodník, ztratné 15%: : 12,2*0,5*0,15*1,15</t>
  </si>
  <si>
    <t>kamenivo kolem retenčních nádrží, ztratné 15%: : 7,7*3,5*1,5*1,15</t>
  </si>
  <si>
    <t>58344169R</t>
  </si>
  <si>
    <t>štěrkodrť frakce 0,0 až 32,0 mm; třída A</t>
  </si>
  <si>
    <t>štěrkodrť pod přístřešek, ztratné 15%: : 16,6*13,6*0,05*1,15</t>
  </si>
  <si>
    <t>59691002.AR</t>
  </si>
  <si>
    <t>recyklát  betonový; frakce 16,0 až 32,0 mm</t>
  </si>
  <si>
    <t>dodávka betonového recyklátu pod přístřešek, ztratné 15%: : 16,6*13,6*0,45*1,15</t>
  </si>
  <si>
    <t>273321321R00</t>
  </si>
  <si>
    <t>Beton základových desek železový třídy C 20/25</t>
  </si>
  <si>
    <t>801-1</t>
  </si>
  <si>
    <t>bez dodávky a uložení výztuže</t>
  </si>
  <si>
    <t>beton základové desky: : 16,6*13,6*0,16</t>
  </si>
  <si>
    <t>273351215RT1</t>
  </si>
  <si>
    <t>Bednění stěn základových desek zřízení</t>
  </si>
  <si>
    <t>POL1_1</t>
  </si>
  <si>
    <t>svislé nebo šikmé (odkloněné) , půdorysně přímé nebo zalomené, stěn základových desek ve volných nebo zapažených jámách, rýhách, šachtách, včetně případných vzpěr,</t>
  </si>
  <si>
    <t>bednění základové desky: : (16,6+16,6+13,6+13,6)*0,5</t>
  </si>
  <si>
    <t>273351216R00</t>
  </si>
  <si>
    <t>Bednění stěn základových desek odstranění</t>
  </si>
  <si>
    <t>viz.bednění: : 30,2</t>
  </si>
  <si>
    <t>273361921RT4</t>
  </si>
  <si>
    <t>Výztuž základových desek ze svařovaných sítí průměr drátu 6 mm, velikost oka 100/100 mm</t>
  </si>
  <si>
    <t>včetně distančních prvků</t>
  </si>
  <si>
    <t>výztuž základové desky, kari síť, váha 4,44 kg/m2 : 16,6*13,6*4,44/1000</t>
  </si>
  <si>
    <t>274272120RT5</t>
  </si>
  <si>
    <t>Zdivo základové z bednicích tvárnic tloušťky 200 mm, výplň betonem C 25/30</t>
  </si>
  <si>
    <t>s výplní betonem, bez výztuže,</t>
  </si>
  <si>
    <t>opěrná zídka ze ztraceného bednění: : (16,6+13,6)*0,5</t>
  </si>
  <si>
    <t>275321411R00</t>
  </si>
  <si>
    <t>Beton základových patek železový třídy C 25/30</t>
  </si>
  <si>
    <t>podbetonování patky sousedního objektu: : 1,5</t>
  </si>
  <si>
    <t>275323411RT3</t>
  </si>
  <si>
    <t>Beton základových patek železový vodostavební třídy C 25/30, stupeň vlivu prostředí XF1, odolnost proti střídavému působení mrazu</t>
  </si>
  <si>
    <t>beton patek: : (1,2*1,2)*0,6*10</t>
  </si>
  <si>
    <t>(0,6*0,6)*0,6*10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</si>
  <si>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</si>
  <si>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</si>
  <si>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</si>
  <si>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bednění patek: : (1,2+1,2+1,2+1,2)*0,6*10</t>
  </si>
  <si>
    <t>(0,6+0,6+0,6+0,6)*0,6*10</t>
  </si>
  <si>
    <t>275351216R00</t>
  </si>
  <si>
    <t>Bednění stěn základových patek odstranění</t>
  </si>
  <si>
    <t>Včetně očištění, vytřídění a uložení bednícího materiálu.</t>
  </si>
  <si>
    <t>POP</t>
  </si>
  <si>
    <t>viz.bednění: : 43,20</t>
  </si>
  <si>
    <t>275361821R00</t>
  </si>
  <si>
    <t>Výztuž základových patek z betonářské oceli 10 505(R)</t>
  </si>
  <si>
    <t>výztuž patek, počítáno s výměrou 60 kg/m3: : 10,8*60/1000</t>
  </si>
  <si>
    <t>279361821R00</t>
  </si>
  <si>
    <t>Výztuž základových zdí z betonářské oceli 10 505(R)</t>
  </si>
  <si>
    <t>výztuž opěrné zídky, hmotnost 12 kg/m2: : (16,6+13,6)*0,5*12/1000</t>
  </si>
  <si>
    <t>080165191400R</t>
  </si>
  <si>
    <t>Čerpadlo betonářské kolové SCHWING</t>
  </si>
  <si>
    <t>Sh</t>
  </si>
  <si>
    <t>STROJ</t>
  </si>
  <si>
    <t>Stroj</t>
  </si>
  <si>
    <t>POL6_0</t>
  </si>
  <si>
    <t>čerpadlo pro betonáž, : 16</t>
  </si>
  <si>
    <t>345232121RT1</t>
  </si>
  <si>
    <t>Stříška na zdivo plotové ze zákrytových desek, délky 800 mm, šířky 300 mm, tloušťky 80 mm</t>
  </si>
  <si>
    <t>m</t>
  </si>
  <si>
    <t>s dodávkou zákrytových desek</t>
  </si>
  <si>
    <t>montáž a dodávka zakrytových desek pro opěrnou zídku: : (16,6+13,6)</t>
  </si>
  <si>
    <t>584121111RZ1</t>
  </si>
  <si>
    <t xml:space="preserve">Osazení silničních panelů jakéhokoliv druhu a velikosti </t>
  </si>
  <si>
    <t>ze železového betonu, s provedením podkladu z kameniva těženého do tl. 4 cm</t>
  </si>
  <si>
    <t>ösazení silničních panelů : 16,6*13,6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</si>
  <si>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</si>
  <si>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</si>
  <si>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</si>
  <si>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montáž okapového chodníku: : 12,2*0,5</t>
  </si>
  <si>
    <t>592468020R</t>
  </si>
  <si>
    <t>dlažba betonová čtverec; povrch hladký; l = 500 mm; š = 500 mm; tl. 50,0 mm</t>
  </si>
  <si>
    <t>kus</t>
  </si>
  <si>
    <t>dodávka dlaždic okapového chodníku: : 6,1*4</t>
  </si>
  <si>
    <t>zaokrouhlení na celé kusy: : 26-24,4</t>
  </si>
  <si>
    <t>59381300R</t>
  </si>
  <si>
    <t>panel pro komunikace železobetonový; KZD; l = 300,0 cm; š = 100,0 cm; h = 15,0 cm</t>
  </si>
  <si>
    <t>dodávka silničních panelů, plocha panelů 3 m2: : 225,76/3</t>
  </si>
  <si>
    <t>zaokrouhlení na celé kusy: : 77-75,25333</t>
  </si>
  <si>
    <t>631312411RT2</t>
  </si>
  <si>
    <t>Mazanina z betonu vyztuženého tl. přes 50 do 80 mm třídy C 8/10, s rozptýlenou výztuží z ocelových vláken, v množství 20 kg / m3</t>
  </si>
  <si>
    <t>hlazená dřevěným hladítkem, s vytvořením dilatačních spár v mazanině uložením dočasného dilatačního profilu, s odstraněním dočasného profilu. Bez zaplnění spáry trvalým materiálem (634 60).</t>
  </si>
  <si>
    <t>vyrovnávací potěr pod akumulační nádrže: : 7,7*3,5*0,1</t>
  </si>
  <si>
    <t>vyrovnávací potěr pod desky: : 1,2*1,2*10*0,1</t>
  </si>
  <si>
    <t>632421130RU3</t>
  </si>
  <si>
    <t>Potěr ze suchých směsí cementová rychle tvrdnoucí podlahová hmota vyztužená vláknem, tloušťky 20 mm, včetně penetrace</t>
  </si>
  <si>
    <t>s rozprostřením a uhlazením</t>
  </si>
  <si>
    <t>včetně penetrace podkladu.</t>
  </si>
  <si>
    <t>vyrovnávací vrstva pod plotny: : 0,3*0,3*10</t>
  </si>
  <si>
    <t>871353121R00</t>
  </si>
  <si>
    <t>Montáž potrubí z trub z plastů těsněných gumovým kroužkem  DN 200 mm</t>
  </si>
  <si>
    <t>827-1</t>
  </si>
  <si>
    <t>v otevřeném výkopu ve sklonu do 20 %,</t>
  </si>
  <si>
    <t>montáž potrubí pro akumulační nádrže: : 11,2+4</t>
  </si>
  <si>
    <t>877353121RT8</t>
  </si>
  <si>
    <t>Montáž tvarovek na potrubí z trub z plastů těsněných gumovým kroužkem odbočných včetně dodávky odbočky_x000D_
 D 200/160 mm/60°</t>
  </si>
  <si>
    <t>v otevřeném výkopu,</t>
  </si>
  <si>
    <t>877355121R00</t>
  </si>
  <si>
    <t>Výřez a montáž odbočné tvarovky z trub z plastů DN 200 mm</t>
  </si>
  <si>
    <t>na potrubí z kanalizačních trub z plastu,</t>
  </si>
  <si>
    <t>28611263.AR</t>
  </si>
  <si>
    <t>trubka plastová kanalizační PVC; hladká, s hrdlem; Sn 8 kN/m2; D = 200,0 mm; s = 5,90 mm; l = 1000,0 mm</t>
  </si>
  <si>
    <t>dodávka kanalizačních trubek: : 13</t>
  </si>
  <si>
    <t>28611264.AR</t>
  </si>
  <si>
    <t>trubka plastová kanalizační PVC; hladká, s hrdlem; Sn 8 kN/m2; D = 200,0 mm; s = 5,90 mm; l = 3000,0 mm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</si>
  <si>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</si>
  <si>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</si>
  <si>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</si>
  <si>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obrubníky kolem okapového chodníku: : 12,2+0,5</t>
  </si>
  <si>
    <t>59217331R</t>
  </si>
  <si>
    <t>obrubník zahradní materiál beton; l = 1000,0 mm; š = 50,0 mm; h = 200,0 mm; barva šedá</t>
  </si>
  <si>
    <t>dodávka obrubníku: : 14</t>
  </si>
  <si>
    <t>941955004R00</t>
  </si>
  <si>
    <t>Lešení lehké pracovní pomocné pomocné, o výšce lešeňové podlahy přes 2,5 do 3,5 m</t>
  </si>
  <si>
    <t>800-3</t>
  </si>
  <si>
    <t>lešení lehké kolem stavby: : (17,2+17,2+13,6+13,6+13,6+13,6+13,6)*3,5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</si>
  <si>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</si>
  <si>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</si>
  <si>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vyčištění plochy: : 16,6*13,6</t>
  </si>
  <si>
    <t>15,15*8,6</t>
  </si>
  <si>
    <t>7*4,5</t>
  </si>
  <si>
    <t>24*1,5</t>
  </si>
  <si>
    <t>953992321R00</t>
  </si>
  <si>
    <t>Dodání a osazení hmoždinek ve stropech _x000D_
 železobetonových, vnější profil hmoždinky 10 až 12 mm</t>
  </si>
  <si>
    <t>801-4</t>
  </si>
  <si>
    <t>včetně vyvrtání otvorů,</t>
  </si>
  <si>
    <t>osazení hmoždinek pro plotny: : 40</t>
  </si>
  <si>
    <t>970051018R00</t>
  </si>
  <si>
    <t>Jádrové vrtání, kruhové prostupy v železobetonu jádrové vrtání , d 14-18 mm</t>
  </si>
  <si>
    <t>801-3</t>
  </si>
  <si>
    <t>osazení hmoždinek pro plotny: : 4*10*0,2</t>
  </si>
  <si>
    <t>31171314.AR</t>
  </si>
  <si>
    <t>kotva pro chemické kotvení typ šroub s rovným čelem pro chem.maltu; ocelová, galvanicky pozinkováno, pevnost 5.8; rozměr kotvy 12x220 mm; max.užitná délka 86 mm; d otvoru 14 mm; závit M12; hloubka závrtu 110 mm; kotevní hloubka 110 mm</t>
  </si>
  <si>
    <t>kotva pro osazení ploten: : 40</t>
  </si>
  <si>
    <t>31171802.AR</t>
  </si>
  <si>
    <t>ampule pro chem. kotvu závrtná; pr.ampule 12 mm; p. otvoru pro ampuli 14 mm; průměr otvoru ve fix.materiálu 13-14 mm; průměr otvoru v betonu 14 mm; min.hloubka otvoru 110 mm; max.síla fixovaného materiálu 34 mm; min.síla zákl.materiálu 140 mm; použitelnost vhodné pro beton, použitelné pro kámen, plnou cihlu, plné betonové bloky</t>
  </si>
  <si>
    <t>chemické kotvy : 40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</si>
  <si>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</si>
  <si>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</si>
  <si>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</si>
  <si>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</si>
  <si>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</si>
  <si>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</si>
  <si>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</si>
  <si>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</si>
  <si>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penetrace před natavením hydroizolace: : (16,6+13,6)*1</t>
  </si>
  <si>
    <t>711132311R00</t>
  </si>
  <si>
    <t>Provedení izolace proti zemní vlhkosti pásy na sucho svislá,  , nopovou fólií včetně uchycovacích prvků</t>
  </si>
  <si>
    <t>montáž nopové fólie kolem opěrné zídky: : (16,6+13,6)*1</t>
  </si>
  <si>
    <t>711142559RT1</t>
  </si>
  <si>
    <t xml:space="preserve">Provedení izolace proti zemní vlhkosti pásy přitavením svislá, 1 vrstva, bez dodávky izolačních pásů,  </t>
  </si>
  <si>
    <t>natavení hydroizolace: : (16,6+13,6)*1</t>
  </si>
  <si>
    <t>62852263R</t>
  </si>
  <si>
    <t xml:space="preserve">pás izolační z modifikovaného asfaltu natavitelný, mechanicky kotvený; nosná vložka skelná tkanina; horní strana jemný minerální posyp; spodní strana PE fólie; tl. 4,0 mm_x000D_
</t>
  </si>
  <si>
    <t>dodávka natavitelné hydroizolace, ztratné 15%: : 30,2*1,15</t>
  </si>
  <si>
    <t>762085153R00</t>
  </si>
  <si>
    <t>Zvláštní výkony hoblování tesařských konstrukcí ručně, před osazením</t>
  </si>
  <si>
    <t>800-762</t>
  </si>
  <si>
    <t>hoblování prvků plotu: : 36,5*2</t>
  </si>
  <si>
    <t>hranoly: : (0,2+0,2+0,2+0,2)*2*20</t>
  </si>
  <si>
    <t>762112110R00</t>
  </si>
  <si>
    <t>Konstrukce stěn a příček na hladko montáž_x000D_
 z hraněného a polohraněného řeziva, průřezové plochy do 120 cm2</t>
  </si>
  <si>
    <t xml:space="preserve">montáž oplocení: : </t>
  </si>
  <si>
    <t>šířka fošen 200 mm, počet ks=183, délka 2000 mm: : 183*2</t>
  </si>
  <si>
    <t>762112120R00</t>
  </si>
  <si>
    <t>Konstrukce stěn a příček na hladko montáž_x000D_
 z hraněného a polohraněného řeziva, průřezové plochy přes 120  do 224 cm2</t>
  </si>
  <si>
    <t>montáž sloupků plotu: : 20*2</t>
  </si>
  <si>
    <t>762195000R00</t>
  </si>
  <si>
    <t>Spojovací a ochranné prostředky hřebíky, svory, fixační prkna, impregnace</t>
  </si>
  <si>
    <t>3,3672+1,84</t>
  </si>
  <si>
    <t>60513331R</t>
  </si>
  <si>
    <t>Fošna dřevina: SM; opracování: hoblované; pro truhlářství; tl. 40 až 50 mm; šířka do 200 mm; délka 3 000 až 5 000 mm; průřez do 100 cm2</t>
  </si>
  <si>
    <t>dodávka fošen na stavbu plotu, ztratné 15%: : 183*2*0,04*0,2*1,15</t>
  </si>
  <si>
    <t>60515229R</t>
  </si>
  <si>
    <t>Hranol dřevina: SM; stavební; tl. 100 až 140 mm; šířka 100 až 140 mm; délka 1 000 až 4 000 mm; průřez 100 až 196 cm2</t>
  </si>
  <si>
    <t>dodávka sloupových hranolů plotu, ztratné 15%: : 40*0,2*0,2*1,15</t>
  </si>
  <si>
    <t>998762102R00</t>
  </si>
  <si>
    <t>Přesun hmot pro konstrukce tesařské v objektech výšky do 12 m</t>
  </si>
  <si>
    <t>50 m vodorovně</t>
  </si>
  <si>
    <t>764252403R00</t>
  </si>
  <si>
    <t>Žlaby z titanzinkového plechu výroba a montáž žlabů včetně háků, čel, rohů, rovných hrdel a dilatací_x000D_
 podokapních půlkulatých, rš 330 mm</t>
  </si>
  <si>
    <t>800-764</t>
  </si>
  <si>
    <t>žlaby přístřešku: : 16,6+16,6</t>
  </si>
  <si>
    <t>764554404R00</t>
  </si>
  <si>
    <t>Odpadní trouby z titanzinkového plechu výroba a montáž včetně zděří, manžet, odboček, kolen, odskoků, výpustí vody a přechodových kusů_x000D_
 kruhových, průměru 150 mm</t>
  </si>
  <si>
    <t>svody přístřešku: : 1+1,5+13,6+2,5+1,5+2</t>
  </si>
  <si>
    <t>764715210R00</t>
  </si>
  <si>
    <t xml:space="preserve">Krytina trapézových profilů, vlna 18/75 mm, osazených na na ocel, z hliníkového lakovaného plechu, tl. 0,6 mm, dodávka a montáž </t>
  </si>
  <si>
    <t>s úpravou krytiny u okapů, prostupů a výčnělků</t>
  </si>
  <si>
    <t>včetně okapního plechu, ochranného větracího pásu, spojovacích prostředků a pomocného lešení.</t>
  </si>
  <si>
    <t>krytina z trpézového plechu TR 25/207 tl.0,63 mm: : 6,8*16,4*2</t>
  </si>
  <si>
    <t>764895113R00</t>
  </si>
  <si>
    <t>Lemování štítové vrchní pro trapézové profily, z pozinkovaného plechu s povrchem z polyesteru tl. 0,45 mm,  , dodávka a montáž</t>
  </si>
  <si>
    <t>včetně spojovacích prostředků.</t>
  </si>
  <si>
    <t>lemování trapézové krytiny: : 6,8*4</t>
  </si>
  <si>
    <t>764895111R00</t>
  </si>
  <si>
    <t>Ostatní prvky ke střechám hřebenáč rovný s těsněním, z pozinkovaného plechu s povrchem z polyesteru, tl. 0,45 mm, dodávka a montáž</t>
  </si>
  <si>
    <t>včetně koncovek, těsnění a spojovacích prostředků.</t>
  </si>
  <si>
    <t>hřebenáč: : 16,6</t>
  </si>
  <si>
    <t>764001</t>
  </si>
  <si>
    <t>D+M certifikovaného záchytného a zádržného systému proti pádu z výšky a do hloubky</t>
  </si>
  <si>
    <t xml:space="preserve">ks    </t>
  </si>
  <si>
    <t>Indiv</t>
  </si>
  <si>
    <t>POL2_</t>
  </si>
  <si>
    <t>kotva : 6</t>
  </si>
  <si>
    <t>montáž : 6</t>
  </si>
  <si>
    <t>revize : 1</t>
  </si>
  <si>
    <t>998764101R00</t>
  </si>
  <si>
    <t>Přesun hmot pro konstrukce klempířské v objektech výšky do 6 m</t>
  </si>
  <si>
    <t>767425163R00</t>
  </si>
  <si>
    <t>Montáž opláštění Montáž obkladů kovových Montáž doplňků pro kovové obklady kotevních šroubů</t>
  </si>
  <si>
    <t>800-767</t>
  </si>
  <si>
    <t>kotevní šrouby: : 1200</t>
  </si>
  <si>
    <t>767914830R00</t>
  </si>
  <si>
    <t>Demontáž oplocení demontáž rámového oplocení, výšky do 2,0 m</t>
  </si>
  <si>
    <t>demontáž stávajícího pletiva: : 29</t>
  </si>
  <si>
    <t>767001001</t>
  </si>
  <si>
    <t>Dodávka ocelových prvků pro stěny, střechy atd.</t>
  </si>
  <si>
    <t xml:space="preserve">Dodávka ocelových prvků, ztratné 20%: : </t>
  </si>
  <si>
    <t>Plotna 300x300, váha plotny 10,8 : 10*10,8*2*1,2</t>
  </si>
  <si>
    <t>HEA 180, délka 3700 mm, počet 10 ks, váha 35,5 kg/m : 3,7*10*35,5*1,2</t>
  </si>
  <si>
    <t>IPE 300, délka 6700 mm, počet 12 ks, váha 42,2 kg/m : 6,7*12*42,2*2*1,2</t>
  </si>
  <si>
    <t>trubka 70x3, délka 16400 mm, počet 2 ks, váha 4,96 kg/m : 16,4*2*4,96*2*1,2</t>
  </si>
  <si>
    <t>nespecifikovaný materiál: : 2300*1,2</t>
  </si>
  <si>
    <t>767001002</t>
  </si>
  <si>
    <t>Výroba a montáž kov. atypických konstr</t>
  </si>
  <si>
    <t xml:space="preserve">výroba ocelových konstrukcí přístřešku: : </t>
  </si>
  <si>
    <t>Plotna 300x300, váha plotny 10,8 : 10*10,8*2</t>
  </si>
  <si>
    <t>HEA 180, délka 3700 mm, počet 10 ks, váha 35,5 kg/m : 3,7*10*35,5</t>
  </si>
  <si>
    <t>IPE 300, délka 6700 mm, počet 12 ks, váha 42,2 kg/m : 6,7*12*42,2*2</t>
  </si>
  <si>
    <t>202.Z.14, délka 3,85 mm, počet 10 ks, váha 3,82 kg/m : 3,85*10*3,82*2</t>
  </si>
  <si>
    <t>trubka 70x3, délka 16400 mm, počet 2 ks, váha 4,96 kg/m : 16,4*2*4,96*2</t>
  </si>
  <si>
    <t>nespecifikovaný materiál: : 2300</t>
  </si>
  <si>
    <t>30910090R</t>
  </si>
  <si>
    <t>šroub ocelový; přesný se šestihran.hlavou a dříkem; pr. M16; l = 65 mm; pevnost 8.8</t>
  </si>
  <si>
    <t>1000 ks</t>
  </si>
  <si>
    <t>31110716R</t>
  </si>
  <si>
    <t>matice ocelová; přesná šestihranná; M16; pevnost 8.8</t>
  </si>
  <si>
    <t>31120572R</t>
  </si>
  <si>
    <t>podložka spojovací, přesná pro šrouby se šestihr.hlavou a šestihr.mat., tvar B; ocelová; d = 30,0 mm; d díry = 17,0 mm; tl = 3,00 mm</t>
  </si>
  <si>
    <t>998767102R00</t>
  </si>
  <si>
    <t>Přesun hmot pro kovové stavební doplňk. konstrukce v objektech výšky do 12 m</t>
  </si>
  <si>
    <t>783125131R00</t>
  </si>
  <si>
    <t>Nátěry ocelových konstrukcí syntetické C+CC ocelové konstrukce lehké + velmi lehké, 2x email</t>
  </si>
  <si>
    <t>800-783</t>
  </si>
  <si>
    <t>na vzduchu schnoucí</t>
  </si>
  <si>
    <t xml:space="preserve">nátěry ocelové konstrukce vrchní: : </t>
  </si>
  <si>
    <t>Plotna 300x300, váha plotny 10,8 : 0,3*0,3*10</t>
  </si>
  <si>
    <t>HEA 180, délka 3700 mm, počet 10 ks, váha 35,5 kg/m : 3,7*10*1,02</t>
  </si>
  <si>
    <t>IPE 300, délka 6700 mm, počet 12 ks, váha 42,2 kg/m : 6,7*12*1,16*2</t>
  </si>
  <si>
    <t>202.Z.14, délka 3,85 mm, počet 10 ks, váha 3,82 kg/m : 3,85*10*0,687*2</t>
  </si>
  <si>
    <t>trubka 70x3, délka 16400 mm, počet 2 ks, váha 4,96 kg/m : 16,4*2*0,22*2</t>
  </si>
  <si>
    <t>nespecifikovaný materiál: : 45</t>
  </si>
  <si>
    <t>střecha: : 223,04</t>
  </si>
  <si>
    <t>783126751RT3</t>
  </si>
  <si>
    <t>Nátěry ocelových konstrukcí syntetické D - ocelové konstrukce plnostěnné, základní</t>
  </si>
  <si>
    <t xml:space="preserve">nátěry ocelové konstrukce základní: : </t>
  </si>
  <si>
    <t>783726200R00</t>
  </si>
  <si>
    <t>Nátěry tesařských konstrukcí lazurovací lazurovací, 2x lak</t>
  </si>
  <si>
    <t>včetně montáže, dodávkya demontáže lešení.</t>
  </si>
  <si>
    <t>nátěr plotu: : 36,5*2</t>
  </si>
  <si>
    <t>230060003R00</t>
  </si>
  <si>
    <t>Montáž nádrže 20 m3</t>
  </si>
  <si>
    <t>montáž akumulační nádrže: : 2</t>
  </si>
  <si>
    <t>M23001</t>
  </si>
  <si>
    <t>Dodávka akumulační betonové nádrže o objemu 20 m3 včetně poklopu</t>
  </si>
  <si>
    <t>979082212R00</t>
  </si>
  <si>
    <t>Vodorovná doprava suti po suchu s naložením a se složením na vzdálenost do 50 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</si>
  <si>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</si>
  <si>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</si>
  <si>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</si>
  <si>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</si>
  <si>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</si>
  <si>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</si>
  <si>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</si>
  <si>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</si>
  <si>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</si>
  <si>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</si>
  <si>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</si>
  <si>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</si>
  <si>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09 04 z Katalogu odpadů</t>
  </si>
  <si>
    <t>005111021R</t>
  </si>
  <si>
    <t>Vytyčení inženýrských sítí</t>
  </si>
  <si>
    <t>Soubor</t>
  </si>
  <si>
    <t>VRN</t>
  </si>
  <si>
    <t>POL99_8</t>
  </si>
  <si>
    <t>005121018R</t>
  </si>
  <si>
    <t>Vybudování zařízení staveniště pro JKSO 926 až 928</t>
  </si>
  <si>
    <t>Vybudování zpevněných ploch pro skladování materiálu, doprava a osazení kontejnerů nebo ohrazení pro skladování materiálu.</t>
  </si>
  <si>
    <t>Doprava a osazení mobilních buněk sociálního zařízení – umývárny, toalety, šatny. Přizpůsobení prostor zadavatele pro tyto účely.</t>
  </si>
  <si>
    <t>005121028R</t>
  </si>
  <si>
    <t>Provoz zařízení staveniště pro JKSO 926 až 928</t>
  </si>
  <si>
    <t>Opotřebení nebo pronájem skladovacích kontejnerů, nebo ohrazení.</t>
  </si>
  <si>
    <t>Spotřeba vody a elektrické energie pro potřebu sociálních zařízení</t>
  </si>
  <si>
    <t>Úklid v prostorách sociálního zařízení.</t>
  </si>
  <si>
    <t>005121038R</t>
  </si>
  <si>
    <t>Odstranění zařízení staveniště pro JKSO 926 až 928</t>
  </si>
  <si>
    <t>Odvoz kontejnerů a ohrazení pro skladování a uvedení zpevněných ploch pro skladování do původního stavu.</t>
  </si>
  <si>
    <t>Odvoz mobilních buněk sociálního zařízení, nebo uvedení do původního stavu prostor pronajatých.</t>
  </si>
  <si>
    <t>005211020R</t>
  </si>
  <si>
    <t>Ochrana stávaj. inženýrských sítí na staveništi</t>
  </si>
  <si>
    <t>SUM</t>
  </si>
  <si>
    <t>Úprava ploch pro osazení objektů sociálního zařízení</t>
  </si>
  <si>
    <t>Opotřebení a údržba nebo pronájem sociálního zařízení – umývárny, toalety, šatny.</t>
  </si>
  <si>
    <t>END</t>
  </si>
  <si>
    <t>202.Z.14, délka 3,85 mm, počet 10 ks, váha 3,82 kg/m : 3,85*10*3,82*2*1,2*2</t>
  </si>
  <si>
    <t>Sklad v technickém zázemí 2  - Ocelový přístřešek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</si>
</sst>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JTZeQ7qFnOrBni6D7QlYdIn5kkVdyU4dCnDr2jEEU2RmEl1uksXI3CLYswFfbiiIGPW/BMhhxzOwKUIMGSl+xA==" saltValue="+bcZ1V2tycIGQJ0PsNZDHQ==" spinCount="100000" sheet="1"/>
  <customSheetViews>
    <customSheetView guid="{37145498-ABCD-47CA-BCE4-EFFE4D29B40D}">
      <selection activeCell="A2" sqref="A2:G2"/>
      <pageMargins left="0.7" right="0.7" top="0.78740157499999996" bottom="0.78740157499999996" header="0.3" footer="0.3"/>
      <pageSetup paperSize="9" orientation="portrait" r:id="rId1"/>
    </customSheetView>
  </customSheetViews>
  <mergeCells count="1">
    <mergeCell ref="A2:G2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22</v>
      </c>
      <c r="C2" s="78"/>
      <c r="D2" s="79" t="s">
        <v>49</v>
      </c>
      <c r="E2" s="233" t="s">
        <v>50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6" t="s">
        <v>46</v>
      </c>
      <c r="F3" s="237"/>
      <c r="G3" s="237"/>
      <c r="H3" s="237"/>
      <c r="I3" s="237"/>
      <c r="J3" s="238"/>
    </row>
    <row r="4" spans="1:15" ht="23.25" customHeight="1" x14ac:dyDescent="0.2">
      <c r="A4" s="76">
        <v>1465</v>
      </c>
      <c r="B4" s="82" t="s">
        <v>48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SUMIF(F53:F71,A16,I53:I71)+SUMIF(F53:F71,"PSU",I53:I71)</f>
        <v>0</v>
      </c>
      <c r="J16" s="20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SUMIF(F53:F71,A17,I53:I71)</f>
        <v>0</v>
      </c>
      <c r="J17" s="20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SUMIF(F53:F71,A18,I53:I71)</f>
        <v>0</v>
      </c>
      <c r="J18" s="206"/>
    </row>
    <row r="19" spans="1:10" ht="23.25" customHeight="1" x14ac:dyDescent="0.2">
      <c r="A19" s="139" t="s">
        <v>99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SUMIF(F53:F71,A19,I53:I71)</f>
        <v>0</v>
      </c>
      <c r="J19" s="206"/>
    </row>
    <row r="20" spans="1:10" ht="23.25" customHeight="1" x14ac:dyDescent="0.2">
      <c r="A20" s="139" t="s">
        <v>100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SUMIF(F53:F71,A20,I53:I71)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0">
        <f>ROUNDUP(A23, 0)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ROUNDUP(A25, 0)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0">
        <f>ZakladDPHSniVypocet+ZakladDPHZaklVypocet</f>
        <v>0</v>
      </c>
      <c r="H28" s="210"/>
      <c r="I28" s="21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9">
        <f>ROUNDUP(A27, 0)</f>
        <v>0</v>
      </c>
      <c r="H29" s="209"/>
      <c r="I29" s="209"/>
      <c r="J29" s="120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4"/>
      <c r="D39" s="194"/>
      <c r="E39" s="194"/>
      <c r="F39" s="100">
        <f>'SO 01 1 Pol'!AE321</f>
        <v>0</v>
      </c>
      <c r="G39" s="101">
        <f>'SO 01 1 Pol'!AF321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195" t="s">
        <v>52</v>
      </c>
      <c r="D40" s="195"/>
      <c r="E40" s="195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45</v>
      </c>
      <c r="C41" s="195" t="s">
        <v>46</v>
      </c>
      <c r="D41" s="195"/>
      <c r="E41" s="195"/>
      <c r="F41" s="105">
        <f>'SO 01 1 Pol'!AE321</f>
        <v>0</v>
      </c>
      <c r="G41" s="106">
        <f>'SO 01 1 Pol'!AF321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194" t="s">
        <v>44</v>
      </c>
      <c r="D42" s="194"/>
      <c r="E42" s="194"/>
      <c r="F42" s="109">
        <f>'SO 01 1 Pol'!AE321</f>
        <v>0</v>
      </c>
      <c r="G42" s="102">
        <f>'SO 01 1 Pol'!AF321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196" t="s">
        <v>53</v>
      </c>
      <c r="C43" s="197"/>
      <c r="D43" s="197"/>
      <c r="E43" s="198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21" t="s">
        <v>61</v>
      </c>
    </row>
    <row r="52" spans="1:10" ht="25.5" customHeight="1" x14ac:dyDescent="0.2">
      <c r="A52" s="123"/>
      <c r="B52" s="126" t="s">
        <v>17</v>
      </c>
      <c r="C52" s="126" t="s">
        <v>5</v>
      </c>
      <c r="D52" s="127"/>
      <c r="E52" s="127"/>
      <c r="F52" s="128" t="s">
        <v>62</v>
      </c>
      <c r="G52" s="128"/>
      <c r="H52" s="128"/>
      <c r="I52" s="128" t="s">
        <v>29</v>
      </c>
      <c r="J52" s="128" t="s">
        <v>0</v>
      </c>
    </row>
    <row r="53" spans="1:10" ht="36.75" customHeight="1" x14ac:dyDescent="0.2">
      <c r="A53" s="124"/>
      <c r="B53" s="129" t="s">
        <v>43</v>
      </c>
      <c r="C53" s="192" t="s">
        <v>63</v>
      </c>
      <c r="D53" s="193"/>
      <c r="E53" s="193"/>
      <c r="F53" s="135" t="s">
        <v>24</v>
      </c>
      <c r="G53" s="136"/>
      <c r="H53" s="136"/>
      <c r="I53" s="136">
        <f>'SO 01 1 Pol'!G8</f>
        <v>0</v>
      </c>
      <c r="J53" s="133" t="str">
        <f>IF(I72=0,"",I53/I72*100)</f>
        <v/>
      </c>
    </row>
    <row r="54" spans="1:10" ht="36.75" customHeight="1" x14ac:dyDescent="0.2">
      <c r="A54" s="124"/>
      <c r="B54" s="129" t="s">
        <v>64</v>
      </c>
      <c r="C54" s="192" t="s">
        <v>65</v>
      </c>
      <c r="D54" s="193"/>
      <c r="E54" s="193"/>
      <c r="F54" s="135" t="s">
        <v>24</v>
      </c>
      <c r="G54" s="136"/>
      <c r="H54" s="136"/>
      <c r="I54" s="136">
        <f>'SO 01 1 Pol'!G92</f>
        <v>0</v>
      </c>
      <c r="J54" s="133" t="str">
        <f>IF(I72=0,"",I54/I72*100)</f>
        <v/>
      </c>
    </row>
    <row r="55" spans="1:10" ht="36.75" customHeight="1" x14ac:dyDescent="0.2">
      <c r="A55" s="124"/>
      <c r="B55" s="129" t="s">
        <v>66</v>
      </c>
      <c r="C55" s="192" t="s">
        <v>67</v>
      </c>
      <c r="D55" s="193"/>
      <c r="E55" s="193"/>
      <c r="F55" s="135" t="s">
        <v>24</v>
      </c>
      <c r="G55" s="136"/>
      <c r="H55" s="136"/>
      <c r="I55" s="136">
        <f>'SO 01 1 Pol'!G131</f>
        <v>0</v>
      </c>
      <c r="J55" s="133" t="str">
        <f>IF(I72=0,"",I55/I72*100)</f>
        <v/>
      </c>
    </row>
    <row r="56" spans="1:10" ht="36.75" customHeight="1" x14ac:dyDescent="0.2">
      <c r="A56" s="124"/>
      <c r="B56" s="129" t="s">
        <v>68</v>
      </c>
      <c r="C56" s="192" t="s">
        <v>69</v>
      </c>
      <c r="D56" s="193"/>
      <c r="E56" s="193"/>
      <c r="F56" s="135" t="s">
        <v>24</v>
      </c>
      <c r="G56" s="136"/>
      <c r="H56" s="136"/>
      <c r="I56" s="136">
        <f>'SO 01 1 Pol'!G135</f>
        <v>0</v>
      </c>
      <c r="J56" s="133" t="str">
        <f>IF(I72=0,"",I56/I72*100)</f>
        <v/>
      </c>
    </row>
    <row r="57" spans="1:10" ht="36.75" customHeight="1" x14ac:dyDescent="0.2">
      <c r="A57" s="124"/>
      <c r="B57" s="129" t="s">
        <v>70</v>
      </c>
      <c r="C57" s="192" t="s">
        <v>71</v>
      </c>
      <c r="D57" s="193"/>
      <c r="E57" s="193"/>
      <c r="F57" s="135" t="s">
        <v>24</v>
      </c>
      <c r="G57" s="136"/>
      <c r="H57" s="136"/>
      <c r="I57" s="136">
        <f>'SO 01 1 Pol'!G148</f>
        <v>0</v>
      </c>
      <c r="J57" s="133" t="str">
        <f>IF(I72=0,"",I57/I72*100)</f>
        <v/>
      </c>
    </row>
    <row r="58" spans="1:10" ht="36.75" customHeight="1" x14ac:dyDescent="0.2">
      <c r="A58" s="124"/>
      <c r="B58" s="129" t="s">
        <v>72</v>
      </c>
      <c r="C58" s="192" t="s">
        <v>73</v>
      </c>
      <c r="D58" s="193"/>
      <c r="E58" s="193"/>
      <c r="F58" s="135" t="s">
        <v>24</v>
      </c>
      <c r="G58" s="136"/>
      <c r="H58" s="136"/>
      <c r="I58" s="136">
        <f>'SO 01 1 Pol'!G157</f>
        <v>0</v>
      </c>
      <c r="J58" s="133" t="str">
        <f>IF(I72=0,"",I58/I72*100)</f>
        <v/>
      </c>
    </row>
    <row r="59" spans="1:10" ht="36.75" customHeight="1" x14ac:dyDescent="0.2">
      <c r="A59" s="124"/>
      <c r="B59" s="129" t="s">
        <v>74</v>
      </c>
      <c r="C59" s="192" t="s">
        <v>75</v>
      </c>
      <c r="D59" s="193"/>
      <c r="E59" s="193"/>
      <c r="F59" s="135" t="s">
        <v>24</v>
      </c>
      <c r="G59" s="136"/>
      <c r="H59" s="136"/>
      <c r="I59" s="136">
        <f>'SO 01 1 Pol'!G168</f>
        <v>0</v>
      </c>
      <c r="J59" s="133" t="str">
        <f>IF(I72=0,"",I59/I72*100)</f>
        <v/>
      </c>
    </row>
    <row r="60" spans="1:10" ht="36.75" customHeight="1" x14ac:dyDescent="0.2">
      <c r="A60" s="124"/>
      <c r="B60" s="129" t="s">
        <v>76</v>
      </c>
      <c r="C60" s="192" t="s">
        <v>77</v>
      </c>
      <c r="D60" s="193"/>
      <c r="E60" s="193"/>
      <c r="F60" s="135" t="s">
        <v>24</v>
      </c>
      <c r="G60" s="136"/>
      <c r="H60" s="136"/>
      <c r="I60" s="136">
        <f>'SO 01 1 Pol'!G174</f>
        <v>0</v>
      </c>
      <c r="J60" s="133" t="str">
        <f>IF(I72=0,"",I60/I72*100)</f>
        <v/>
      </c>
    </row>
    <row r="61" spans="1:10" ht="36.75" customHeight="1" x14ac:dyDescent="0.2">
      <c r="A61" s="124"/>
      <c r="B61" s="129" t="s">
        <v>78</v>
      </c>
      <c r="C61" s="192" t="s">
        <v>79</v>
      </c>
      <c r="D61" s="193"/>
      <c r="E61" s="193"/>
      <c r="F61" s="135" t="s">
        <v>24</v>
      </c>
      <c r="G61" s="136"/>
      <c r="H61" s="136"/>
      <c r="I61" s="136">
        <f>'SO 01 1 Pol'!G177</f>
        <v>0</v>
      </c>
      <c r="J61" s="133" t="str">
        <f>IF(I72=0,"",I61/I72*100)</f>
        <v/>
      </c>
    </row>
    <row r="62" spans="1:10" ht="36.75" customHeight="1" x14ac:dyDescent="0.2">
      <c r="A62" s="124"/>
      <c r="B62" s="129" t="s">
        <v>80</v>
      </c>
      <c r="C62" s="192" t="s">
        <v>81</v>
      </c>
      <c r="D62" s="193"/>
      <c r="E62" s="193"/>
      <c r="F62" s="135" t="s">
        <v>24</v>
      </c>
      <c r="G62" s="136"/>
      <c r="H62" s="136"/>
      <c r="I62" s="136">
        <f>'SO 01 1 Pol'!G186</f>
        <v>0</v>
      </c>
      <c r="J62" s="133" t="str">
        <f>IF(I72=0,"",I62/I72*100)</f>
        <v/>
      </c>
    </row>
    <row r="63" spans="1:10" ht="36.75" customHeight="1" x14ac:dyDescent="0.2">
      <c r="A63" s="124"/>
      <c r="B63" s="129" t="s">
        <v>82</v>
      </c>
      <c r="C63" s="192" t="s">
        <v>83</v>
      </c>
      <c r="D63" s="193"/>
      <c r="E63" s="193"/>
      <c r="F63" s="135" t="s">
        <v>24</v>
      </c>
      <c r="G63" s="136"/>
      <c r="H63" s="136"/>
      <c r="I63" s="136">
        <f>'SO 01 1 Pol'!G193</f>
        <v>0</v>
      </c>
      <c r="J63" s="133" t="str">
        <f>IF(I72=0,"",I63/I72*100)</f>
        <v/>
      </c>
    </row>
    <row r="64" spans="1:10" ht="36.75" customHeight="1" x14ac:dyDescent="0.2">
      <c r="A64" s="124"/>
      <c r="B64" s="129" t="s">
        <v>84</v>
      </c>
      <c r="C64" s="192" t="s">
        <v>85</v>
      </c>
      <c r="D64" s="193"/>
      <c r="E64" s="193"/>
      <c r="F64" s="135" t="s">
        <v>25</v>
      </c>
      <c r="G64" s="136"/>
      <c r="H64" s="136"/>
      <c r="I64" s="136">
        <f>'SO 01 1 Pol'!G196</f>
        <v>0</v>
      </c>
      <c r="J64" s="133" t="str">
        <f>IF(I72=0,"",I64/I72*100)</f>
        <v/>
      </c>
    </row>
    <row r="65" spans="1:10" ht="36.75" customHeight="1" x14ac:dyDescent="0.2">
      <c r="A65" s="124"/>
      <c r="B65" s="129" t="s">
        <v>86</v>
      </c>
      <c r="C65" s="192" t="s">
        <v>87</v>
      </c>
      <c r="D65" s="193"/>
      <c r="E65" s="193"/>
      <c r="F65" s="135" t="s">
        <v>25</v>
      </c>
      <c r="G65" s="136"/>
      <c r="H65" s="136"/>
      <c r="I65" s="136">
        <f>'SO 01 1 Pol'!G205</f>
        <v>0</v>
      </c>
      <c r="J65" s="133" t="str">
        <f>IF(I72=0,"",I65/I72*100)</f>
        <v/>
      </c>
    </row>
    <row r="66" spans="1:10" ht="36.75" customHeight="1" x14ac:dyDescent="0.2">
      <c r="A66" s="124"/>
      <c r="B66" s="129" t="s">
        <v>88</v>
      </c>
      <c r="C66" s="192" t="s">
        <v>89</v>
      </c>
      <c r="D66" s="193"/>
      <c r="E66" s="193"/>
      <c r="F66" s="135" t="s">
        <v>25</v>
      </c>
      <c r="G66" s="136"/>
      <c r="H66" s="136"/>
      <c r="I66" s="136">
        <f>'SO 01 1 Pol'!G222</f>
        <v>0</v>
      </c>
      <c r="J66" s="133" t="str">
        <f>IF(I72=0,"",I66/I72*100)</f>
        <v/>
      </c>
    </row>
    <row r="67" spans="1:10" ht="36.75" customHeight="1" x14ac:dyDescent="0.2">
      <c r="A67" s="124"/>
      <c r="B67" s="129" t="s">
        <v>90</v>
      </c>
      <c r="C67" s="192" t="s">
        <v>91</v>
      </c>
      <c r="D67" s="193"/>
      <c r="E67" s="193"/>
      <c r="F67" s="135" t="s">
        <v>25</v>
      </c>
      <c r="G67" s="136"/>
      <c r="H67" s="136"/>
      <c r="I67" s="136">
        <f>'SO 01 1 Pol'!G243</f>
        <v>0</v>
      </c>
      <c r="J67" s="133" t="str">
        <f>IF(I72=0,"",I67/I72*100)</f>
        <v/>
      </c>
    </row>
    <row r="68" spans="1:10" ht="36.75" customHeight="1" x14ac:dyDescent="0.2">
      <c r="A68" s="124"/>
      <c r="B68" s="129" t="s">
        <v>92</v>
      </c>
      <c r="C68" s="192" t="s">
        <v>93</v>
      </c>
      <c r="D68" s="193"/>
      <c r="E68" s="193"/>
      <c r="F68" s="135" t="s">
        <v>25</v>
      </c>
      <c r="G68" s="136"/>
      <c r="H68" s="136"/>
      <c r="I68" s="136">
        <f>'SO 01 1 Pol'!G269</f>
        <v>0</v>
      </c>
      <c r="J68" s="133" t="str">
        <f>IF(I72=0,"",I68/I72*100)</f>
        <v/>
      </c>
    </row>
    <row r="69" spans="1:10" ht="36.75" customHeight="1" x14ac:dyDescent="0.2">
      <c r="A69" s="124"/>
      <c r="B69" s="129" t="s">
        <v>94</v>
      </c>
      <c r="C69" s="192" t="s">
        <v>95</v>
      </c>
      <c r="D69" s="193"/>
      <c r="E69" s="193"/>
      <c r="F69" s="135" t="s">
        <v>26</v>
      </c>
      <c r="G69" s="136"/>
      <c r="H69" s="136"/>
      <c r="I69" s="136">
        <f>'SO 01 1 Pol'!G293</f>
        <v>0</v>
      </c>
      <c r="J69" s="133" t="str">
        <f>IF(I72=0,"",I69/I72*100)</f>
        <v/>
      </c>
    </row>
    <row r="70" spans="1:10" ht="36.75" customHeight="1" x14ac:dyDescent="0.2">
      <c r="A70" s="124"/>
      <c r="B70" s="129" t="s">
        <v>96</v>
      </c>
      <c r="C70" s="192" t="s">
        <v>97</v>
      </c>
      <c r="D70" s="193"/>
      <c r="E70" s="193"/>
      <c r="F70" s="135" t="s">
        <v>98</v>
      </c>
      <c r="G70" s="136"/>
      <c r="H70" s="136"/>
      <c r="I70" s="136">
        <f>'SO 01 1 Pol'!G297</f>
        <v>0</v>
      </c>
      <c r="J70" s="133" t="str">
        <f>IF(I72=0,"",I70/I72*100)</f>
        <v/>
      </c>
    </row>
    <row r="71" spans="1:10" ht="36.75" customHeight="1" x14ac:dyDescent="0.2">
      <c r="A71" s="124"/>
      <c r="B71" s="129" t="s">
        <v>99</v>
      </c>
      <c r="C71" s="192" t="s">
        <v>27</v>
      </c>
      <c r="D71" s="193"/>
      <c r="E71" s="193"/>
      <c r="F71" s="135" t="s">
        <v>99</v>
      </c>
      <c r="G71" s="136"/>
      <c r="H71" s="136"/>
      <c r="I71" s="136">
        <f>'SO 01 1 Pol'!G305</f>
        <v>0</v>
      </c>
      <c r="J71" s="133" t="str">
        <f>IF(I72=0,"",I71/I72*100)</f>
        <v/>
      </c>
    </row>
    <row r="72" spans="1:10" ht="25.5" customHeight="1" x14ac:dyDescent="0.2">
      <c r="A72" s="125"/>
      <c r="B72" s="130" t="s">
        <v>1</v>
      </c>
      <c r="C72" s="131"/>
      <c r="D72" s="132"/>
      <c r="E72" s="132"/>
      <c r="F72" s="137"/>
      <c r="G72" s="138"/>
      <c r="H72" s="138"/>
      <c r="I72" s="138">
        <f>SUM(I53:I71)</f>
        <v>0</v>
      </c>
      <c r="J72" s="134">
        <f>SUM(J53:J71)</f>
        <v>0</v>
      </c>
    </row>
    <row r="73" spans="1:10" x14ac:dyDescent="0.2">
      <c r="F73" s="87"/>
      <c r="G73" s="87"/>
      <c r="H73" s="87"/>
      <c r="I73" s="87"/>
      <c r="J73" s="88"/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</sheetData>
  <sheetProtection algorithmName="SHA-512" hashValue="YE6a3YQ55t2rK5vpFR5imhfgYsHlhmFZ8JPZz0EC/c9hiQtBLK8yCiPnthfdII40Nu3cq2jjM6RepwTERcneHw==" saltValue="t3oAhsliaJ9a4gqNWeoTZA==" spinCount="100000" sheet="1"/>
  <customSheetViews>
    <customSheetView guid="{37145498-ABCD-47CA-BCE4-EFFE4D29B40D}" showGridLines="0" hiddenRows="1" hiddenColumns="1" topLeftCell="B27">
      <selection activeCell="A28" sqref="A28"/>
      <rowBreaks count="2" manualBreakCount="2">
        <brk id="36" max="16383" man="1"/>
        <brk id="47" max="16383" man="1"/>
      </rowBreaks>
      <pageMargins left="0.39370078740157483" right="0.19685039370078741" top="0.59055118110236227" bottom="0.39370078740157483" header="0" footer="0.19685039370078741"/>
      <pageSetup paperSize="9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2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3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VJz+qk1kkbzhz4aLZlrKKvkKjXjIXKaIbboNPouobGUBHXF7DCuB35JS4BDLAcUWsHsNi1QUwOvA1uMEmA4R6Q==" saltValue="4yBxbJsKwnjDu2zaV8qfoQ==" spinCount="100000" sheet="1"/>
  <customSheetViews>
    <customSheetView guid="{37145498-ABCD-47CA-BCE4-EFFE4D29B40D}" state="hidden">
      <pane ySplit="7" topLeftCell="A8" activePane="bottomLeft" state="frozen"/>
      <selection pane="bottomLeft" activeCell="I8" sqref="I8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2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3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288" activePane="bottomLeft" state="frozen"/>
      <selection pane="bottomLeft" activeCell="G321" sqref="G32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49" t="s">
        <v>45</v>
      </c>
      <c r="C3" s="257" t="s">
        <v>554</v>
      </c>
      <c r="D3" s="258"/>
      <c r="E3" s="258"/>
      <c r="F3" s="258"/>
      <c r="G3" s="259"/>
      <c r="AC3" s="122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43</v>
      </c>
      <c r="C4" s="260" t="s">
        <v>44</v>
      </c>
      <c r="D4" s="261"/>
      <c r="E4" s="261"/>
      <c r="F4" s="261"/>
      <c r="G4" s="262"/>
      <c r="AG4" t="s">
        <v>105</v>
      </c>
    </row>
    <row r="5" spans="1:60" x14ac:dyDescent="0.2">
      <c r="D5" s="10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collapsed="1" x14ac:dyDescent="0.2">
      <c r="A8" s="162" t="s">
        <v>127</v>
      </c>
      <c r="B8" s="163" t="s">
        <v>43</v>
      </c>
      <c r="C8" s="184" t="s">
        <v>63</v>
      </c>
      <c r="D8" s="164"/>
      <c r="E8" s="165"/>
      <c r="F8" s="166"/>
      <c r="G8" s="166">
        <f>SUMIF(AG9:AG91,"&lt;&gt;NOR",G9:G91)</f>
        <v>0</v>
      </c>
      <c r="H8" s="166"/>
      <c r="I8" s="166">
        <f>SUM(I9:I91)</f>
        <v>0</v>
      </c>
      <c r="J8" s="166"/>
      <c r="K8" s="166">
        <f>SUM(K9:K91)</f>
        <v>0</v>
      </c>
      <c r="L8" s="166"/>
      <c r="M8" s="166">
        <f>SUM(M9:M91)</f>
        <v>0</v>
      </c>
      <c r="N8" s="165"/>
      <c r="O8" s="165">
        <f>SUM(O9:O91)</f>
        <v>47.05</v>
      </c>
      <c r="P8" s="165"/>
      <c r="Q8" s="165">
        <f>SUM(Q9:Q91)</f>
        <v>0</v>
      </c>
      <c r="R8" s="166"/>
      <c r="S8" s="166"/>
      <c r="T8" s="167"/>
      <c r="U8" s="161"/>
      <c r="V8" s="161">
        <f>SUM(V9:V91)</f>
        <v>0</v>
      </c>
      <c r="W8" s="161"/>
      <c r="X8" s="161"/>
      <c r="AG8" t="s">
        <v>128</v>
      </c>
    </row>
    <row r="9" spans="1:60" hidden="1" outlineLevel="1" x14ac:dyDescent="0.2">
      <c r="A9" s="169">
        <v>1</v>
      </c>
      <c r="B9" s="170" t="s">
        <v>129</v>
      </c>
      <c r="C9" s="185" t="s">
        <v>130</v>
      </c>
      <c r="D9" s="171" t="s">
        <v>131</v>
      </c>
      <c r="E9" s="172"/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132</v>
      </c>
      <c r="S9" s="174" t="s">
        <v>133</v>
      </c>
      <c r="T9" s="175" t="s">
        <v>133</v>
      </c>
      <c r="U9" s="158">
        <v>111</v>
      </c>
      <c r="V9" s="158">
        <f>ROUND(E9*U9,2)</f>
        <v>0</v>
      </c>
      <c r="W9" s="158"/>
      <c r="X9" s="158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135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idden="1" outlineLevel="1" x14ac:dyDescent="0.2">
      <c r="A10" s="155"/>
      <c r="B10" s="156"/>
      <c r="C10" s="252" t="s">
        <v>136</v>
      </c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idden="1" outlineLevel="1" x14ac:dyDescent="0.2">
      <c r="A11" s="155"/>
      <c r="B11" s="156"/>
      <c r="C11" s="186" t="s">
        <v>138</v>
      </c>
      <c r="D11" s="159"/>
      <c r="E11" s="160">
        <v>1.8499999999999999E-2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hidden="1" outlineLevel="1" x14ac:dyDescent="0.2">
      <c r="A12" s="169">
        <v>2</v>
      </c>
      <c r="B12" s="170" t="s">
        <v>140</v>
      </c>
      <c r="C12" s="185" t="s">
        <v>141</v>
      </c>
      <c r="D12" s="171" t="s">
        <v>142</v>
      </c>
      <c r="E12" s="172"/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0.40799999999999997</v>
      </c>
      <c r="Q12" s="172">
        <f>ROUND(E12*P12,2)</f>
        <v>0</v>
      </c>
      <c r="R12" s="174" t="s">
        <v>143</v>
      </c>
      <c r="S12" s="174" t="s">
        <v>133</v>
      </c>
      <c r="T12" s="175" t="s">
        <v>133</v>
      </c>
      <c r="U12" s="158">
        <v>0.06</v>
      </c>
      <c r="V12" s="158">
        <f>ROUND(E12*U12,2)</f>
        <v>0</v>
      </c>
      <c r="W12" s="158"/>
      <c r="X12" s="158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idden="1" outlineLevel="1" x14ac:dyDescent="0.2">
      <c r="A13" s="155"/>
      <c r="B13" s="156"/>
      <c r="C13" s="252" t="s">
        <v>144</v>
      </c>
      <c r="D13" s="253"/>
      <c r="E13" s="253"/>
      <c r="F13" s="253"/>
      <c r="G13" s="253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137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idden="1" outlineLevel="1" x14ac:dyDescent="0.2">
      <c r="A14" s="155"/>
      <c r="B14" s="156"/>
      <c r="C14" s="186" t="s">
        <v>145</v>
      </c>
      <c r="D14" s="159"/>
      <c r="E14" s="160">
        <v>185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hidden="1" outlineLevel="1" x14ac:dyDescent="0.2">
      <c r="A15" s="169">
        <v>3</v>
      </c>
      <c r="B15" s="170" t="s">
        <v>146</v>
      </c>
      <c r="C15" s="185" t="s">
        <v>147</v>
      </c>
      <c r="D15" s="171" t="s">
        <v>142</v>
      </c>
      <c r="E15" s="172"/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0.22</v>
      </c>
      <c r="Q15" s="172">
        <f>ROUND(E15*P15,2)</f>
        <v>0</v>
      </c>
      <c r="R15" s="174" t="s">
        <v>143</v>
      </c>
      <c r="S15" s="174" t="s">
        <v>133</v>
      </c>
      <c r="T15" s="175" t="s">
        <v>133</v>
      </c>
      <c r="U15" s="158">
        <v>0.03</v>
      </c>
      <c r="V15" s="158">
        <f>ROUND(E15*U15,2)</f>
        <v>0</v>
      </c>
      <c r="W15" s="158"/>
      <c r="X15" s="158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idden="1" outlineLevel="1" x14ac:dyDescent="0.2">
      <c r="A16" s="155"/>
      <c r="B16" s="156"/>
      <c r="C16" s="186" t="s">
        <v>148</v>
      </c>
      <c r="D16" s="159"/>
      <c r="E16" s="160">
        <v>185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idden="1" outlineLevel="1" x14ac:dyDescent="0.2">
      <c r="A17" s="169">
        <v>4</v>
      </c>
      <c r="B17" s="170" t="s">
        <v>149</v>
      </c>
      <c r="C17" s="185" t="s">
        <v>150</v>
      </c>
      <c r="D17" s="171" t="s">
        <v>151</v>
      </c>
      <c r="E17" s="172"/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 t="s">
        <v>132</v>
      </c>
      <c r="S17" s="174" t="s">
        <v>133</v>
      </c>
      <c r="T17" s="175" t="s">
        <v>133</v>
      </c>
      <c r="U17" s="158">
        <v>0.1</v>
      </c>
      <c r="V17" s="158">
        <f>ROUND(E17*U17,2)</f>
        <v>0</v>
      </c>
      <c r="W17" s="158"/>
      <c r="X17" s="158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152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idden="1" outlineLevel="1" x14ac:dyDescent="0.2">
      <c r="A18" s="155"/>
      <c r="B18" s="156"/>
      <c r="C18" s="252" t="s">
        <v>153</v>
      </c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137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6" t="str">
        <f>C18</f>
        <v>nebo lesní půdy, s vodorovným přemístěním na hromady v místě upotřebení nebo na dočasné či trvalé skládky se složením</v>
      </c>
      <c r="BB18" s="148"/>
      <c r="BC18" s="148"/>
      <c r="BD18" s="148"/>
      <c r="BE18" s="148"/>
      <c r="BF18" s="148"/>
      <c r="BG18" s="148"/>
      <c r="BH18" s="148"/>
    </row>
    <row r="19" spans="1:60" hidden="1" outlineLevel="1" x14ac:dyDescent="0.2">
      <c r="A19" s="155"/>
      <c r="B19" s="156"/>
      <c r="C19" s="186" t="s">
        <v>154</v>
      </c>
      <c r="D19" s="159"/>
      <c r="E19" s="160">
        <v>11.288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idden="1" outlineLevel="1" x14ac:dyDescent="0.2">
      <c r="A20" s="169">
        <v>5</v>
      </c>
      <c r="B20" s="170" t="s">
        <v>155</v>
      </c>
      <c r="C20" s="185" t="s">
        <v>156</v>
      </c>
      <c r="D20" s="171" t="s">
        <v>151</v>
      </c>
      <c r="E20" s="172"/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4" t="s">
        <v>132</v>
      </c>
      <c r="S20" s="174" t="s">
        <v>133</v>
      </c>
      <c r="T20" s="175" t="s">
        <v>133</v>
      </c>
      <c r="U20" s="158">
        <v>0.16</v>
      </c>
      <c r="V20" s="158">
        <f>ROUND(E20*U20,2)</f>
        <v>0</v>
      </c>
      <c r="W20" s="158"/>
      <c r="X20" s="158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152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hidden="1" outlineLevel="1" x14ac:dyDescent="0.2">
      <c r="A21" s="155"/>
      <c r="B21" s="156"/>
      <c r="C21" s="252" t="s">
        <v>157</v>
      </c>
      <c r="D21" s="253"/>
      <c r="E21" s="253"/>
      <c r="F21" s="253"/>
      <c r="G21" s="253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137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6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48"/>
      <c r="BC21" s="148"/>
      <c r="BD21" s="148"/>
      <c r="BE21" s="148"/>
      <c r="BF21" s="148"/>
      <c r="BG21" s="148"/>
      <c r="BH21" s="148"/>
    </row>
    <row r="22" spans="1:60" hidden="1" outlineLevel="1" x14ac:dyDescent="0.2">
      <c r="A22" s="155"/>
      <c r="B22" s="156"/>
      <c r="C22" s="186" t="s">
        <v>158</v>
      </c>
      <c r="D22" s="159"/>
      <c r="E22" s="160">
        <v>112.88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idden="1" outlineLevel="1" x14ac:dyDescent="0.2">
      <c r="A23" s="155"/>
      <c r="B23" s="156"/>
      <c r="C23" s="186" t="s">
        <v>159</v>
      </c>
      <c r="D23" s="159"/>
      <c r="E23" s="160">
        <v>32.572499999999998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idden="1" outlineLevel="1" x14ac:dyDescent="0.2">
      <c r="A24" s="155"/>
      <c r="B24" s="156"/>
      <c r="C24" s="186" t="s">
        <v>160</v>
      </c>
      <c r="D24" s="159"/>
      <c r="E24" s="160">
        <v>1.7689999999999999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idden="1" outlineLevel="1" x14ac:dyDescent="0.2">
      <c r="A25" s="155"/>
      <c r="B25" s="156"/>
      <c r="C25" s="186" t="s">
        <v>161</v>
      </c>
      <c r="D25" s="159"/>
      <c r="E25" s="160">
        <v>34.65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idden="1" outlineLevel="1" x14ac:dyDescent="0.2">
      <c r="A26" s="169">
        <v>6</v>
      </c>
      <c r="B26" s="170" t="s">
        <v>162</v>
      </c>
      <c r="C26" s="185" t="s">
        <v>163</v>
      </c>
      <c r="D26" s="171" t="s">
        <v>151</v>
      </c>
      <c r="E26" s="172"/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4" t="s">
        <v>132</v>
      </c>
      <c r="S26" s="174" t="s">
        <v>133</v>
      </c>
      <c r="T26" s="175" t="s">
        <v>133</v>
      </c>
      <c r="U26" s="158">
        <v>0.495</v>
      </c>
      <c r="V26" s="158">
        <f>ROUND(E26*U26,2)</f>
        <v>0</v>
      </c>
      <c r="W26" s="158"/>
      <c r="X26" s="158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hidden="1" outlineLevel="1" x14ac:dyDescent="0.2">
      <c r="A27" s="155"/>
      <c r="B27" s="156"/>
      <c r="C27" s="252" t="s">
        <v>164</v>
      </c>
      <c r="D27" s="253"/>
      <c r="E27" s="253"/>
      <c r="F27" s="253"/>
      <c r="G27" s="253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137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6" t="str">
        <f>C27</f>
        <v>zapažených i nezapažených s urovnáním dna do předepsaného profilu a spádu, s přehozením výkopku na přilehlém terénu na vzdálenost do 3 m od podélné osy rýhy nebo s naložením výkopku na dopravní prostředek.</v>
      </c>
      <c r="BB27" s="148"/>
      <c r="BC27" s="148"/>
      <c r="BD27" s="148"/>
      <c r="BE27" s="148"/>
      <c r="BF27" s="148"/>
      <c r="BG27" s="148"/>
      <c r="BH27" s="148"/>
    </row>
    <row r="28" spans="1:60" hidden="1" outlineLevel="1" x14ac:dyDescent="0.2">
      <c r="A28" s="155"/>
      <c r="B28" s="156"/>
      <c r="C28" s="186" t="s">
        <v>165</v>
      </c>
      <c r="D28" s="159"/>
      <c r="E28" s="160">
        <v>11.96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hidden="1" outlineLevel="1" x14ac:dyDescent="0.2">
      <c r="A29" s="169">
        <v>7</v>
      </c>
      <c r="B29" s="170" t="s">
        <v>166</v>
      </c>
      <c r="C29" s="185" t="s">
        <v>167</v>
      </c>
      <c r="D29" s="171" t="s">
        <v>151</v>
      </c>
      <c r="E29" s="172"/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 t="s">
        <v>132</v>
      </c>
      <c r="S29" s="174" t="s">
        <v>133</v>
      </c>
      <c r="T29" s="175" t="s">
        <v>133</v>
      </c>
      <c r="U29" s="158">
        <v>4.6180000000000003</v>
      </c>
      <c r="V29" s="158">
        <f>ROUND(E29*U29,2)</f>
        <v>0</v>
      </c>
      <c r="W29" s="158"/>
      <c r="X29" s="158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hidden="1" outlineLevel="1" x14ac:dyDescent="0.2">
      <c r="A30" s="155"/>
      <c r="B30" s="156"/>
      <c r="C30" s="252" t="s">
        <v>168</v>
      </c>
      <c r="D30" s="253"/>
      <c r="E30" s="253"/>
      <c r="F30" s="253"/>
      <c r="G30" s="25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137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6" t="str">
        <f>C30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0" s="148"/>
      <c r="BC30" s="148"/>
      <c r="BD30" s="148"/>
      <c r="BE30" s="148"/>
      <c r="BF30" s="148"/>
      <c r="BG30" s="148"/>
      <c r="BH30" s="148"/>
    </row>
    <row r="31" spans="1:60" hidden="1" outlineLevel="1" x14ac:dyDescent="0.2">
      <c r="A31" s="155"/>
      <c r="B31" s="156"/>
      <c r="C31" s="186" t="s">
        <v>169</v>
      </c>
      <c r="D31" s="159"/>
      <c r="E31" s="160">
        <v>17.28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idden="1" outlineLevel="1" x14ac:dyDescent="0.2">
      <c r="A32" s="169">
        <v>8</v>
      </c>
      <c r="B32" s="170" t="s">
        <v>170</v>
      </c>
      <c r="C32" s="185" t="s">
        <v>171</v>
      </c>
      <c r="D32" s="171" t="s">
        <v>151</v>
      </c>
      <c r="E32" s="172"/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 t="s">
        <v>132</v>
      </c>
      <c r="S32" s="174" t="s">
        <v>133</v>
      </c>
      <c r="T32" s="175" t="s">
        <v>133</v>
      </c>
      <c r="U32" s="158">
        <v>4.6550000000000002</v>
      </c>
      <c r="V32" s="158">
        <f>ROUND(E32*U32,2)</f>
        <v>0</v>
      </c>
      <c r="W32" s="158"/>
      <c r="X32" s="158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idden="1" outlineLevel="1" x14ac:dyDescent="0.2">
      <c r="A33" s="155"/>
      <c r="B33" s="156"/>
      <c r="C33" s="252" t="s">
        <v>172</v>
      </c>
      <c r="D33" s="253"/>
      <c r="E33" s="253"/>
      <c r="F33" s="253"/>
      <c r="G33" s="253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idden="1" outlineLevel="1" x14ac:dyDescent="0.2">
      <c r="A34" s="155"/>
      <c r="B34" s="156"/>
      <c r="C34" s="186" t="s">
        <v>173</v>
      </c>
      <c r="D34" s="159"/>
      <c r="E34" s="160">
        <v>2.1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hidden="1" outlineLevel="1" x14ac:dyDescent="0.2">
      <c r="A35" s="169">
        <v>9</v>
      </c>
      <c r="B35" s="170" t="s">
        <v>174</v>
      </c>
      <c r="C35" s="185" t="s">
        <v>175</v>
      </c>
      <c r="D35" s="171" t="s">
        <v>151</v>
      </c>
      <c r="E35" s="172"/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4" t="s">
        <v>132</v>
      </c>
      <c r="S35" s="174" t="s">
        <v>133</v>
      </c>
      <c r="T35" s="175" t="s">
        <v>133</v>
      </c>
      <c r="U35" s="158">
        <v>0.01</v>
      </c>
      <c r="V35" s="158">
        <f>ROUND(E35*U35,2)</f>
        <v>0</v>
      </c>
      <c r="W35" s="158"/>
      <c r="X35" s="158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152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idden="1" outlineLevel="1" x14ac:dyDescent="0.2">
      <c r="A36" s="155"/>
      <c r="B36" s="156"/>
      <c r="C36" s="252" t="s">
        <v>176</v>
      </c>
      <c r="D36" s="253"/>
      <c r="E36" s="253"/>
      <c r="F36" s="253"/>
      <c r="G36" s="25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idden="1" outlineLevel="1" x14ac:dyDescent="0.2">
      <c r="A37" s="155"/>
      <c r="B37" s="156"/>
      <c r="C37" s="186" t="s">
        <v>177</v>
      </c>
      <c r="D37" s="159"/>
      <c r="E37" s="160">
        <v>211.11150000000001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hidden="1" outlineLevel="1" x14ac:dyDescent="0.2">
      <c r="A38" s="169">
        <v>10</v>
      </c>
      <c r="B38" s="170" t="s">
        <v>178</v>
      </c>
      <c r="C38" s="185" t="s">
        <v>179</v>
      </c>
      <c r="D38" s="171" t="s">
        <v>151</v>
      </c>
      <c r="E38" s="172"/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4" t="s">
        <v>132</v>
      </c>
      <c r="S38" s="174" t="s">
        <v>133</v>
      </c>
      <c r="T38" s="175" t="s">
        <v>133</v>
      </c>
      <c r="U38" s="158">
        <v>5.2999999999999999E-2</v>
      </c>
      <c r="V38" s="158">
        <f>ROUND(E38*U38,2)</f>
        <v>0</v>
      </c>
      <c r="W38" s="158"/>
      <c r="X38" s="158" t="s">
        <v>134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152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idden="1" outlineLevel="1" x14ac:dyDescent="0.2">
      <c r="A39" s="155"/>
      <c r="B39" s="156"/>
      <c r="C39" s="186" t="s">
        <v>180</v>
      </c>
      <c r="D39" s="159"/>
      <c r="E39" s="160">
        <v>211.11150000000001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139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hidden="1" outlineLevel="1" x14ac:dyDescent="0.2">
      <c r="A40" s="169">
        <v>11</v>
      </c>
      <c r="B40" s="170" t="s">
        <v>181</v>
      </c>
      <c r="C40" s="185" t="s">
        <v>182</v>
      </c>
      <c r="D40" s="171" t="s">
        <v>151</v>
      </c>
      <c r="E40" s="172"/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4" t="s">
        <v>132</v>
      </c>
      <c r="S40" s="174" t="s">
        <v>133</v>
      </c>
      <c r="T40" s="175" t="s">
        <v>133</v>
      </c>
      <c r="U40" s="158">
        <v>1.1499999999999999</v>
      </c>
      <c r="V40" s="158">
        <f>ROUND(E40*U40,2)</f>
        <v>0</v>
      </c>
      <c r="W40" s="158"/>
      <c r="X40" s="158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152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idden="1" outlineLevel="1" x14ac:dyDescent="0.2">
      <c r="A41" s="155"/>
      <c r="B41" s="156"/>
      <c r="C41" s="252" t="s">
        <v>183</v>
      </c>
      <c r="D41" s="253"/>
      <c r="E41" s="253"/>
      <c r="F41" s="253"/>
      <c r="G41" s="253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137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idden="1" outlineLevel="1" x14ac:dyDescent="0.2">
      <c r="A42" s="155"/>
      <c r="B42" s="156"/>
      <c r="C42" s="186" t="s">
        <v>184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idden="1" outlineLevel="1" x14ac:dyDescent="0.2">
      <c r="A43" s="155"/>
      <c r="B43" s="156"/>
      <c r="C43" s="186" t="s">
        <v>185</v>
      </c>
      <c r="D43" s="159"/>
      <c r="E43" s="160">
        <v>32.572499999999998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idden="1" outlineLevel="1" x14ac:dyDescent="0.2">
      <c r="A44" s="155"/>
      <c r="B44" s="156"/>
      <c r="C44" s="186" t="s">
        <v>160</v>
      </c>
      <c r="D44" s="159"/>
      <c r="E44" s="160">
        <v>1.7689999999999999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idden="1" outlineLevel="1" x14ac:dyDescent="0.2">
      <c r="A45" s="155"/>
      <c r="B45" s="156"/>
      <c r="C45" s="186" t="s">
        <v>186</v>
      </c>
      <c r="D45" s="159"/>
      <c r="E45" s="160">
        <v>112.88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idden="1" outlineLevel="1" x14ac:dyDescent="0.2">
      <c r="A46" s="155"/>
      <c r="B46" s="156"/>
      <c r="C46" s="186" t="s">
        <v>187</v>
      </c>
      <c r="D46" s="159"/>
      <c r="E46" s="160">
        <v>40.424999999999997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hidden="1" outlineLevel="1" x14ac:dyDescent="0.2">
      <c r="A47" s="169">
        <v>12</v>
      </c>
      <c r="B47" s="170" t="s">
        <v>188</v>
      </c>
      <c r="C47" s="185" t="s">
        <v>189</v>
      </c>
      <c r="D47" s="171" t="s">
        <v>142</v>
      </c>
      <c r="E47" s="172"/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 t="s">
        <v>190</v>
      </c>
      <c r="S47" s="174" t="s">
        <v>133</v>
      </c>
      <c r="T47" s="175" t="s">
        <v>133</v>
      </c>
      <c r="U47" s="158">
        <v>0.01</v>
      </c>
      <c r="V47" s="158">
        <f>ROUND(E47*U47,2)</f>
        <v>0</v>
      </c>
      <c r="W47" s="158"/>
      <c r="X47" s="158" t="s">
        <v>134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152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idden="1" outlineLevel="1" x14ac:dyDescent="0.2">
      <c r="A48" s="155"/>
      <c r="B48" s="156"/>
      <c r="C48" s="252" t="s">
        <v>191</v>
      </c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137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idden="1" outlineLevel="1" x14ac:dyDescent="0.2">
      <c r="A49" s="155"/>
      <c r="B49" s="156"/>
      <c r="C49" s="254" t="s">
        <v>192</v>
      </c>
      <c r="D49" s="255"/>
      <c r="E49" s="255"/>
      <c r="F49" s="255"/>
      <c r="G49" s="255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idden="1" outlineLevel="1" x14ac:dyDescent="0.2">
      <c r="A50" s="155"/>
      <c r="B50" s="156"/>
      <c r="C50" s="186" t="s">
        <v>193</v>
      </c>
      <c r="D50" s="159"/>
      <c r="E50" s="160">
        <v>33.75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idden="1" outlineLevel="1" x14ac:dyDescent="0.2">
      <c r="A51" s="155"/>
      <c r="B51" s="156"/>
      <c r="C51" s="186" t="s">
        <v>194</v>
      </c>
      <c r="D51" s="159"/>
      <c r="E51" s="160">
        <v>19.875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idden="1" outlineLevel="1" x14ac:dyDescent="0.2">
      <c r="A52" s="155"/>
      <c r="B52" s="156"/>
      <c r="C52" s="186" t="s">
        <v>195</v>
      </c>
      <c r="D52" s="159"/>
      <c r="E52" s="160">
        <v>70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idden="1" outlineLevel="1" x14ac:dyDescent="0.2">
      <c r="A53" s="155"/>
      <c r="B53" s="156"/>
      <c r="C53" s="186" t="s">
        <v>196</v>
      </c>
      <c r="D53" s="159"/>
      <c r="E53" s="160">
        <v>17.25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idden="1" outlineLevel="1" x14ac:dyDescent="0.2">
      <c r="A54" s="169">
        <v>13</v>
      </c>
      <c r="B54" s="170" t="s">
        <v>197</v>
      </c>
      <c r="C54" s="185" t="s">
        <v>198</v>
      </c>
      <c r="D54" s="171" t="s">
        <v>142</v>
      </c>
      <c r="E54" s="172"/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4" t="s">
        <v>132</v>
      </c>
      <c r="S54" s="174" t="s">
        <v>133</v>
      </c>
      <c r="T54" s="175" t="s">
        <v>133</v>
      </c>
      <c r="U54" s="158">
        <v>0.02</v>
      </c>
      <c r="V54" s="158">
        <f>ROUND(E54*U54,2)</f>
        <v>0</v>
      </c>
      <c r="W54" s="158"/>
      <c r="X54" s="158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152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idden="1" outlineLevel="1" x14ac:dyDescent="0.2">
      <c r="A55" s="155"/>
      <c r="B55" s="156"/>
      <c r="C55" s="252" t="s">
        <v>199</v>
      </c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idden="1" outlineLevel="1" x14ac:dyDescent="0.2">
      <c r="A56" s="155"/>
      <c r="B56" s="156"/>
      <c r="C56" s="186" t="s">
        <v>200</v>
      </c>
      <c r="D56" s="159"/>
      <c r="E56" s="160">
        <v>140.875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hidden="1" outlineLevel="1" x14ac:dyDescent="0.2">
      <c r="A57" s="169">
        <v>14</v>
      </c>
      <c r="B57" s="170" t="s">
        <v>201</v>
      </c>
      <c r="C57" s="185" t="s">
        <v>202</v>
      </c>
      <c r="D57" s="171" t="s">
        <v>142</v>
      </c>
      <c r="E57" s="172"/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4" t="s">
        <v>203</v>
      </c>
      <c r="S57" s="174" t="s">
        <v>133</v>
      </c>
      <c r="T57" s="175" t="s">
        <v>133</v>
      </c>
      <c r="U57" s="158">
        <v>0.153</v>
      </c>
      <c r="V57" s="158">
        <f>ROUND(E57*U57,2)</f>
        <v>0</v>
      </c>
      <c r="W57" s="158"/>
      <c r="X57" s="158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152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idden="1" outlineLevel="1" x14ac:dyDescent="0.2">
      <c r="A58" s="155"/>
      <c r="B58" s="156"/>
      <c r="C58" s="252" t="s">
        <v>204</v>
      </c>
      <c r="D58" s="253"/>
      <c r="E58" s="253"/>
      <c r="F58" s="253"/>
      <c r="G58" s="253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idden="1" outlineLevel="1" x14ac:dyDescent="0.2">
      <c r="A59" s="155"/>
      <c r="B59" s="156"/>
      <c r="C59" s="186" t="s">
        <v>205</v>
      </c>
      <c r="D59" s="159"/>
      <c r="E59" s="160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idden="1" outlineLevel="1" x14ac:dyDescent="0.2">
      <c r="A60" s="155"/>
      <c r="B60" s="156"/>
      <c r="C60" s="186" t="s">
        <v>206</v>
      </c>
      <c r="D60" s="159"/>
      <c r="E60" s="160">
        <v>33.75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idden="1" outlineLevel="1" x14ac:dyDescent="0.2">
      <c r="A61" s="155"/>
      <c r="B61" s="156"/>
      <c r="C61" s="186" t="s">
        <v>194</v>
      </c>
      <c r="D61" s="159"/>
      <c r="E61" s="160">
        <v>19.875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idden="1" outlineLevel="1" x14ac:dyDescent="0.2">
      <c r="A62" s="155"/>
      <c r="B62" s="156"/>
      <c r="C62" s="186" t="s">
        <v>195</v>
      </c>
      <c r="D62" s="159"/>
      <c r="E62" s="160">
        <v>70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idden="1" outlineLevel="1" x14ac:dyDescent="0.2">
      <c r="A63" s="155"/>
      <c r="B63" s="156"/>
      <c r="C63" s="186" t="s">
        <v>196</v>
      </c>
      <c r="D63" s="159"/>
      <c r="E63" s="160">
        <v>17.25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idden="1" outlineLevel="1" x14ac:dyDescent="0.2">
      <c r="A64" s="169">
        <v>15</v>
      </c>
      <c r="B64" s="170" t="s">
        <v>207</v>
      </c>
      <c r="C64" s="185" t="s">
        <v>208</v>
      </c>
      <c r="D64" s="171" t="s">
        <v>142</v>
      </c>
      <c r="E64" s="172"/>
      <c r="F64" s="173"/>
      <c r="G64" s="174">
        <f>ROUND(E64*F64,2)</f>
        <v>0</v>
      </c>
      <c r="H64" s="173"/>
      <c r="I64" s="174">
        <f>ROUND(E64*H64,2)</f>
        <v>0</v>
      </c>
      <c r="J64" s="173"/>
      <c r="K64" s="174">
        <f>ROUND(E64*J64,2)</f>
        <v>0</v>
      </c>
      <c r="L64" s="174">
        <v>21</v>
      </c>
      <c r="M64" s="174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4" t="s">
        <v>203</v>
      </c>
      <c r="S64" s="174" t="s">
        <v>133</v>
      </c>
      <c r="T64" s="175" t="s">
        <v>133</v>
      </c>
      <c r="U64" s="158">
        <v>1E-3</v>
      </c>
      <c r="V64" s="158">
        <f>ROUND(E64*U64,2)</f>
        <v>0</v>
      </c>
      <c r="W64" s="158"/>
      <c r="X64" s="158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152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idden="1" outlineLevel="1" x14ac:dyDescent="0.2">
      <c r="A65" s="155"/>
      <c r="B65" s="156"/>
      <c r="C65" s="186" t="s">
        <v>209</v>
      </c>
      <c r="D65" s="159"/>
      <c r="E65" s="160">
        <v>140.875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idden="1" outlineLevel="1" x14ac:dyDescent="0.2">
      <c r="A66" s="169">
        <v>16</v>
      </c>
      <c r="B66" s="170" t="s">
        <v>210</v>
      </c>
      <c r="C66" s="185" t="s">
        <v>211</v>
      </c>
      <c r="D66" s="171" t="s">
        <v>142</v>
      </c>
      <c r="E66" s="172"/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4" t="s">
        <v>203</v>
      </c>
      <c r="S66" s="174" t="s">
        <v>133</v>
      </c>
      <c r="T66" s="175" t="s">
        <v>133</v>
      </c>
      <c r="U66" s="158">
        <v>2E-3</v>
      </c>
      <c r="V66" s="158">
        <f>ROUND(E66*U66,2)</f>
        <v>0</v>
      </c>
      <c r="W66" s="158"/>
      <c r="X66" s="158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152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idden="1" outlineLevel="1" x14ac:dyDescent="0.2">
      <c r="A67" s="155"/>
      <c r="B67" s="156"/>
      <c r="C67" s="186" t="s">
        <v>209</v>
      </c>
      <c r="D67" s="159"/>
      <c r="E67" s="160">
        <v>140.875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idden="1" outlineLevel="1" x14ac:dyDescent="0.2">
      <c r="A68" s="169">
        <v>17</v>
      </c>
      <c r="B68" s="170" t="s">
        <v>212</v>
      </c>
      <c r="C68" s="185" t="s">
        <v>213</v>
      </c>
      <c r="D68" s="171" t="s">
        <v>142</v>
      </c>
      <c r="E68" s="172"/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4" t="s">
        <v>203</v>
      </c>
      <c r="S68" s="174" t="s">
        <v>133</v>
      </c>
      <c r="T68" s="175" t="s">
        <v>133</v>
      </c>
      <c r="U68" s="158">
        <v>0.02</v>
      </c>
      <c r="V68" s="158">
        <f>ROUND(E68*U68,2)</f>
        <v>0</v>
      </c>
      <c r="W68" s="158"/>
      <c r="X68" s="158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152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idden="1" outlineLevel="1" x14ac:dyDescent="0.2">
      <c r="A69" s="155"/>
      <c r="B69" s="156"/>
      <c r="C69" s="186" t="s">
        <v>209</v>
      </c>
      <c r="D69" s="159"/>
      <c r="E69" s="160">
        <v>140.875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idden="1" outlineLevel="1" x14ac:dyDescent="0.2">
      <c r="A70" s="169">
        <v>18</v>
      </c>
      <c r="B70" s="170" t="s">
        <v>214</v>
      </c>
      <c r="C70" s="185" t="s">
        <v>215</v>
      </c>
      <c r="D70" s="171" t="s">
        <v>142</v>
      </c>
      <c r="E70" s="172"/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4" t="s">
        <v>203</v>
      </c>
      <c r="S70" s="174" t="s">
        <v>133</v>
      </c>
      <c r="T70" s="175" t="s">
        <v>133</v>
      </c>
      <c r="U70" s="158">
        <v>1E-3</v>
      </c>
      <c r="V70" s="158">
        <f>ROUND(E70*U70,2)</f>
        <v>0</v>
      </c>
      <c r="W70" s="158"/>
      <c r="X70" s="158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152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idden="1" outlineLevel="1" x14ac:dyDescent="0.2">
      <c r="A71" s="155"/>
      <c r="B71" s="156"/>
      <c r="C71" s="186" t="s">
        <v>209</v>
      </c>
      <c r="D71" s="159"/>
      <c r="E71" s="160">
        <v>140.875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idden="1" outlineLevel="1" x14ac:dyDescent="0.2">
      <c r="A72" s="169">
        <v>19</v>
      </c>
      <c r="B72" s="170" t="s">
        <v>216</v>
      </c>
      <c r="C72" s="185" t="s">
        <v>217</v>
      </c>
      <c r="D72" s="171" t="s">
        <v>151</v>
      </c>
      <c r="E72" s="172"/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4" t="s">
        <v>132</v>
      </c>
      <c r="S72" s="174" t="s">
        <v>133</v>
      </c>
      <c r="T72" s="175" t="s">
        <v>133</v>
      </c>
      <c r="U72" s="158">
        <v>0</v>
      </c>
      <c r="V72" s="158">
        <f>ROUND(E72*U72,2)</f>
        <v>0</v>
      </c>
      <c r="W72" s="158"/>
      <c r="X72" s="158" t="s">
        <v>134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152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idden="1" outlineLevel="1" x14ac:dyDescent="0.2">
      <c r="A73" s="155"/>
      <c r="B73" s="156"/>
      <c r="C73" s="186" t="s">
        <v>218</v>
      </c>
      <c r="D73" s="159"/>
      <c r="E73" s="160">
        <v>211.11150000000001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idden="1" outlineLevel="1" x14ac:dyDescent="0.2">
      <c r="A74" s="169">
        <v>20</v>
      </c>
      <c r="B74" s="170" t="s">
        <v>219</v>
      </c>
      <c r="C74" s="185" t="s">
        <v>220</v>
      </c>
      <c r="D74" s="171" t="s">
        <v>142</v>
      </c>
      <c r="E74" s="172"/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2">
        <v>3.0000000000000001E-5</v>
      </c>
      <c r="O74" s="172">
        <f>ROUND(E74*N74,2)</f>
        <v>0</v>
      </c>
      <c r="P74" s="172">
        <v>0</v>
      </c>
      <c r="Q74" s="172">
        <f>ROUND(E74*P74,2)</f>
        <v>0</v>
      </c>
      <c r="R74" s="174"/>
      <c r="S74" s="174" t="s">
        <v>221</v>
      </c>
      <c r="T74" s="175" t="s">
        <v>222</v>
      </c>
      <c r="U74" s="158">
        <v>0.11</v>
      </c>
      <c r="V74" s="158">
        <f>ROUND(E74*U74,2)</f>
        <v>0</v>
      </c>
      <c r="W74" s="158"/>
      <c r="X74" s="158" t="s">
        <v>223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224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idden="1" outlineLevel="1" x14ac:dyDescent="0.2">
      <c r="A75" s="155"/>
      <c r="B75" s="156"/>
      <c r="C75" s="186" t="s">
        <v>209</v>
      </c>
      <c r="D75" s="159"/>
      <c r="E75" s="160">
        <v>140.875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idden="1" outlineLevel="1" x14ac:dyDescent="0.2">
      <c r="A76" s="177">
        <v>21</v>
      </c>
      <c r="B76" s="178" t="s">
        <v>225</v>
      </c>
      <c r="C76" s="187" t="s">
        <v>226</v>
      </c>
      <c r="D76" s="179" t="s">
        <v>227</v>
      </c>
      <c r="E76" s="180"/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0">
        <v>1E-3</v>
      </c>
      <c r="O76" s="180">
        <f>ROUND(E76*N76,2)</f>
        <v>0</v>
      </c>
      <c r="P76" s="180">
        <v>0</v>
      </c>
      <c r="Q76" s="180">
        <f>ROUND(E76*P76,2)</f>
        <v>0</v>
      </c>
      <c r="R76" s="182" t="s">
        <v>228</v>
      </c>
      <c r="S76" s="182" t="s">
        <v>133</v>
      </c>
      <c r="T76" s="183" t="s">
        <v>133</v>
      </c>
      <c r="U76" s="158">
        <v>0</v>
      </c>
      <c r="V76" s="158">
        <f>ROUND(E76*U76,2)</f>
        <v>0</v>
      </c>
      <c r="W76" s="158"/>
      <c r="X76" s="158" t="s">
        <v>229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230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idden="1" outlineLevel="1" x14ac:dyDescent="0.2">
      <c r="A77" s="169">
        <v>22</v>
      </c>
      <c r="B77" s="170" t="s">
        <v>231</v>
      </c>
      <c r="C77" s="185" t="s">
        <v>232</v>
      </c>
      <c r="D77" s="171" t="s">
        <v>151</v>
      </c>
      <c r="E77" s="172">
        <v>28.175000000000001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1.67</v>
      </c>
      <c r="O77" s="172">
        <f>ROUND(E77*N77,2)</f>
        <v>47.05</v>
      </c>
      <c r="P77" s="172">
        <v>0</v>
      </c>
      <c r="Q77" s="172">
        <f>ROUND(E77*P77,2)</f>
        <v>0</v>
      </c>
      <c r="R77" s="174" t="s">
        <v>228</v>
      </c>
      <c r="S77" s="174" t="s">
        <v>133</v>
      </c>
      <c r="T77" s="175" t="s">
        <v>133</v>
      </c>
      <c r="U77" s="158">
        <v>0</v>
      </c>
      <c r="V77" s="158">
        <f>ROUND(E77*U77,2)</f>
        <v>0</v>
      </c>
      <c r="W77" s="158"/>
      <c r="X77" s="158" t="s">
        <v>229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233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idden="1" outlineLevel="1" x14ac:dyDescent="0.2">
      <c r="A78" s="155"/>
      <c r="B78" s="156"/>
      <c r="C78" s="186" t="s">
        <v>234</v>
      </c>
      <c r="D78" s="159"/>
      <c r="E78" s="160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idden="1" outlineLevel="1" x14ac:dyDescent="0.2">
      <c r="A79" s="155"/>
      <c r="B79" s="156"/>
      <c r="C79" s="186" t="s">
        <v>235</v>
      </c>
      <c r="D79" s="159"/>
      <c r="E79" s="160">
        <v>28.175000000000001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idden="1" outlineLevel="1" x14ac:dyDescent="0.2">
      <c r="A80" s="169">
        <v>23</v>
      </c>
      <c r="B80" s="170" t="s">
        <v>236</v>
      </c>
      <c r="C80" s="185" t="s">
        <v>237</v>
      </c>
      <c r="D80" s="171" t="s">
        <v>238</v>
      </c>
      <c r="E80" s="172"/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2">
        <v>1</v>
      </c>
      <c r="O80" s="172">
        <f>ROUND(E80*N80,2)</f>
        <v>0</v>
      </c>
      <c r="P80" s="172">
        <v>0</v>
      </c>
      <c r="Q80" s="172">
        <f>ROUND(E80*P80,2)</f>
        <v>0</v>
      </c>
      <c r="R80" s="174" t="s">
        <v>228</v>
      </c>
      <c r="S80" s="174" t="s">
        <v>133</v>
      </c>
      <c r="T80" s="175" t="s">
        <v>133</v>
      </c>
      <c r="U80" s="158">
        <v>0</v>
      </c>
      <c r="V80" s="158">
        <f>ROUND(E80*U80,2)</f>
        <v>0</v>
      </c>
      <c r="W80" s="158"/>
      <c r="X80" s="158" t="s">
        <v>229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230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idden="1" outlineLevel="1" x14ac:dyDescent="0.2">
      <c r="A81" s="155"/>
      <c r="B81" s="156"/>
      <c r="C81" s="186" t="s">
        <v>239</v>
      </c>
      <c r="D81" s="159"/>
      <c r="E81" s="160">
        <v>7.4916799999999997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idden="1" outlineLevel="1" x14ac:dyDescent="0.2">
      <c r="A82" s="169">
        <v>24</v>
      </c>
      <c r="B82" s="170" t="s">
        <v>240</v>
      </c>
      <c r="C82" s="185" t="s">
        <v>241</v>
      </c>
      <c r="D82" s="171" t="s">
        <v>238</v>
      </c>
      <c r="E82" s="172"/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2">
        <v>1</v>
      </c>
      <c r="O82" s="172">
        <f>ROUND(E82*N82,2)</f>
        <v>0</v>
      </c>
      <c r="P82" s="172">
        <v>0</v>
      </c>
      <c r="Q82" s="172">
        <f>ROUND(E82*P82,2)</f>
        <v>0</v>
      </c>
      <c r="R82" s="174" t="s">
        <v>228</v>
      </c>
      <c r="S82" s="174" t="s">
        <v>133</v>
      </c>
      <c r="T82" s="175" t="s">
        <v>133</v>
      </c>
      <c r="U82" s="158">
        <v>0</v>
      </c>
      <c r="V82" s="158">
        <f>ROUND(E82*U82,2)</f>
        <v>0</v>
      </c>
      <c r="W82" s="158"/>
      <c r="X82" s="158" t="s">
        <v>229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230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idden="1" outlineLevel="1" x14ac:dyDescent="0.2">
      <c r="A83" s="155"/>
      <c r="B83" s="156"/>
      <c r="C83" s="186" t="s">
        <v>242</v>
      </c>
      <c r="D83" s="159"/>
      <c r="E83" s="160">
        <v>29.966699999999999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idden="1" outlineLevel="1" x14ac:dyDescent="0.2">
      <c r="A84" s="155"/>
      <c r="B84" s="156"/>
      <c r="C84" s="186" t="s">
        <v>243</v>
      </c>
      <c r="D84" s="159"/>
      <c r="E84" s="160">
        <v>7.0149999999999997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idden="1" outlineLevel="1" x14ac:dyDescent="0.2">
      <c r="A85" s="169">
        <v>25</v>
      </c>
      <c r="B85" s="170" t="s">
        <v>244</v>
      </c>
      <c r="C85" s="185" t="s">
        <v>245</v>
      </c>
      <c r="D85" s="171" t="s">
        <v>238</v>
      </c>
      <c r="E85" s="172"/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2">
        <v>1</v>
      </c>
      <c r="O85" s="172">
        <f>ROUND(E85*N85,2)</f>
        <v>0</v>
      </c>
      <c r="P85" s="172">
        <v>0</v>
      </c>
      <c r="Q85" s="172">
        <f>ROUND(E85*P85,2)</f>
        <v>0</v>
      </c>
      <c r="R85" s="174" t="s">
        <v>228</v>
      </c>
      <c r="S85" s="174" t="s">
        <v>133</v>
      </c>
      <c r="T85" s="175" t="s">
        <v>133</v>
      </c>
      <c r="U85" s="158">
        <v>0</v>
      </c>
      <c r="V85" s="158">
        <f>ROUND(E85*U85,2)</f>
        <v>0</v>
      </c>
      <c r="W85" s="158"/>
      <c r="X85" s="158" t="s">
        <v>229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230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idden="1" outlineLevel="1" x14ac:dyDescent="0.2">
      <c r="A86" s="155"/>
      <c r="B86" s="156"/>
      <c r="C86" s="186" t="s">
        <v>246</v>
      </c>
      <c r="D86" s="159"/>
      <c r="E86" s="160">
        <v>1.0522499999999999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idden="1" outlineLevel="1" x14ac:dyDescent="0.2">
      <c r="A87" s="155"/>
      <c r="B87" s="156"/>
      <c r="C87" s="186" t="s">
        <v>247</v>
      </c>
      <c r="D87" s="159"/>
      <c r="E87" s="160">
        <v>46.488750000000003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idden="1" outlineLevel="1" x14ac:dyDescent="0.2">
      <c r="A88" s="169">
        <v>26</v>
      </c>
      <c r="B88" s="170" t="s">
        <v>248</v>
      </c>
      <c r="C88" s="185" t="s">
        <v>249</v>
      </c>
      <c r="D88" s="171" t="s">
        <v>238</v>
      </c>
      <c r="E88" s="172"/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1</v>
      </c>
      <c r="O88" s="172">
        <f>ROUND(E88*N88,2)</f>
        <v>0</v>
      </c>
      <c r="P88" s="172">
        <v>0</v>
      </c>
      <c r="Q88" s="172">
        <f>ROUND(E88*P88,2)</f>
        <v>0</v>
      </c>
      <c r="R88" s="174" t="s">
        <v>228</v>
      </c>
      <c r="S88" s="174" t="s">
        <v>133</v>
      </c>
      <c r="T88" s="175" t="s">
        <v>133</v>
      </c>
      <c r="U88" s="158">
        <v>0</v>
      </c>
      <c r="V88" s="158">
        <f>ROUND(E88*U88,2)</f>
        <v>0</v>
      </c>
      <c r="W88" s="158"/>
      <c r="X88" s="158" t="s">
        <v>229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230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idden="1" outlineLevel="1" x14ac:dyDescent="0.2">
      <c r="A89" s="155"/>
      <c r="B89" s="156"/>
      <c r="C89" s="186" t="s">
        <v>250</v>
      </c>
      <c r="D89" s="159"/>
      <c r="E89" s="160">
        <v>12.981199999999999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139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idden="1" outlineLevel="1" x14ac:dyDescent="0.2">
      <c r="A90" s="169">
        <v>27</v>
      </c>
      <c r="B90" s="170" t="s">
        <v>251</v>
      </c>
      <c r="C90" s="185" t="s">
        <v>252</v>
      </c>
      <c r="D90" s="171" t="s">
        <v>238</v>
      </c>
      <c r="E90" s="172"/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2">
        <v>1</v>
      </c>
      <c r="O90" s="172">
        <f>ROUND(E90*N90,2)</f>
        <v>0</v>
      </c>
      <c r="P90" s="172">
        <v>0</v>
      </c>
      <c r="Q90" s="172">
        <f>ROUND(E90*P90,2)</f>
        <v>0</v>
      </c>
      <c r="R90" s="174" t="s">
        <v>228</v>
      </c>
      <c r="S90" s="174" t="s">
        <v>133</v>
      </c>
      <c r="T90" s="175" t="s">
        <v>133</v>
      </c>
      <c r="U90" s="158">
        <v>0</v>
      </c>
      <c r="V90" s="158">
        <f>ROUND(E90*U90,2)</f>
        <v>0</v>
      </c>
      <c r="W90" s="158"/>
      <c r="X90" s="158" t="s">
        <v>229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230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idden="1" outlineLevel="1" x14ac:dyDescent="0.2">
      <c r="A91" s="155"/>
      <c r="B91" s="156"/>
      <c r="C91" s="186" t="s">
        <v>253</v>
      </c>
      <c r="D91" s="159"/>
      <c r="E91" s="160">
        <v>116.8308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collapsed="1" x14ac:dyDescent="0.2">
      <c r="A92" s="162" t="s">
        <v>127</v>
      </c>
      <c r="B92" s="163" t="s">
        <v>64</v>
      </c>
      <c r="C92" s="184" t="s">
        <v>65</v>
      </c>
      <c r="D92" s="164"/>
      <c r="E92" s="165"/>
      <c r="F92" s="166"/>
      <c r="G92" s="166">
        <f>SUMIF(AG93:AG130,"&lt;&gt;NOR",G93:G130)</f>
        <v>0</v>
      </c>
      <c r="H92" s="166"/>
      <c r="I92" s="166">
        <f>SUM(I93:I130)</f>
        <v>0</v>
      </c>
      <c r="J92" s="166"/>
      <c r="K92" s="166">
        <f>SUM(K93:K130)</f>
        <v>0</v>
      </c>
      <c r="L92" s="166"/>
      <c r="M92" s="166">
        <f>SUM(M93:M130)</f>
        <v>0</v>
      </c>
      <c r="N92" s="165"/>
      <c r="O92" s="165">
        <f>SUM(O93:O130)</f>
        <v>3.79</v>
      </c>
      <c r="P92" s="165"/>
      <c r="Q92" s="165">
        <f>SUM(Q93:Q130)</f>
        <v>0</v>
      </c>
      <c r="R92" s="166"/>
      <c r="S92" s="166"/>
      <c r="T92" s="167"/>
      <c r="U92" s="161"/>
      <c r="V92" s="161">
        <f>SUM(V93:V130)</f>
        <v>0.72</v>
      </c>
      <c r="W92" s="161"/>
      <c r="X92" s="161"/>
      <c r="AG92" t="s">
        <v>128</v>
      </c>
    </row>
    <row r="93" spans="1:60" hidden="1" outlineLevel="1" x14ac:dyDescent="0.2">
      <c r="A93" s="169">
        <v>28</v>
      </c>
      <c r="B93" s="170" t="s">
        <v>254</v>
      </c>
      <c r="C93" s="185" t="s">
        <v>255</v>
      </c>
      <c r="D93" s="171" t="s">
        <v>151</v>
      </c>
      <c r="E93" s="172"/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2">
        <v>2.5249999999999999</v>
      </c>
      <c r="O93" s="172">
        <f>ROUND(E93*N93,2)</f>
        <v>0</v>
      </c>
      <c r="P93" s="172">
        <v>0</v>
      </c>
      <c r="Q93" s="172">
        <f>ROUND(E93*P93,2)</f>
        <v>0</v>
      </c>
      <c r="R93" s="174" t="s">
        <v>256</v>
      </c>
      <c r="S93" s="174" t="s">
        <v>133</v>
      </c>
      <c r="T93" s="175" t="s">
        <v>133</v>
      </c>
      <c r="U93" s="158">
        <v>0.48</v>
      </c>
      <c r="V93" s="158">
        <f>ROUND(E93*U93,2)</f>
        <v>0</v>
      </c>
      <c r="W93" s="158"/>
      <c r="X93" s="158" t="s">
        <v>134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135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idden="1" outlineLevel="1" x14ac:dyDescent="0.2">
      <c r="A94" s="155"/>
      <c r="B94" s="156"/>
      <c r="C94" s="252" t="s">
        <v>257</v>
      </c>
      <c r="D94" s="253"/>
      <c r="E94" s="253"/>
      <c r="F94" s="253"/>
      <c r="G94" s="253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idden="1" outlineLevel="1" x14ac:dyDescent="0.2">
      <c r="A95" s="155"/>
      <c r="B95" s="156"/>
      <c r="C95" s="186" t="s">
        <v>258</v>
      </c>
      <c r="D95" s="159"/>
      <c r="E95" s="160">
        <v>36.121600000000001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idden="1" outlineLevel="1" x14ac:dyDescent="0.2">
      <c r="A96" s="169">
        <v>29</v>
      </c>
      <c r="B96" s="170" t="s">
        <v>259</v>
      </c>
      <c r="C96" s="185" t="s">
        <v>260</v>
      </c>
      <c r="D96" s="171" t="s">
        <v>142</v>
      </c>
      <c r="E96" s="172"/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3.6400000000000002E-2</v>
      </c>
      <c r="O96" s="172">
        <f>ROUND(E96*N96,2)</f>
        <v>0</v>
      </c>
      <c r="P96" s="172">
        <v>0</v>
      </c>
      <c r="Q96" s="172">
        <f>ROUND(E96*P96,2)</f>
        <v>0</v>
      </c>
      <c r="R96" s="174" t="s">
        <v>256</v>
      </c>
      <c r="S96" s="174" t="s">
        <v>133</v>
      </c>
      <c r="T96" s="175" t="s">
        <v>133</v>
      </c>
      <c r="U96" s="158">
        <v>0.53</v>
      </c>
      <c r="V96" s="158">
        <f>ROUND(E96*U96,2)</f>
        <v>0</v>
      </c>
      <c r="W96" s="158"/>
      <c r="X96" s="158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261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hidden="1" outlineLevel="1" x14ac:dyDescent="0.2">
      <c r="A97" s="155"/>
      <c r="B97" s="156"/>
      <c r="C97" s="252" t="s">
        <v>262</v>
      </c>
      <c r="D97" s="253"/>
      <c r="E97" s="253"/>
      <c r="F97" s="253"/>
      <c r="G97" s="253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137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76" t="str">
        <f>C97</f>
        <v>svislé nebo šikmé (odkloněné) , půdorysně přímé nebo zalomené, stěn základových desek ve volných nebo zapažených jámách, rýhách, šachtách, včetně případných vzpěr,</v>
      </c>
      <c r="BB97" s="148"/>
      <c r="BC97" s="148"/>
      <c r="BD97" s="148"/>
      <c r="BE97" s="148"/>
      <c r="BF97" s="148"/>
      <c r="BG97" s="148"/>
      <c r="BH97" s="148"/>
    </row>
    <row r="98" spans="1:60" hidden="1" outlineLevel="1" x14ac:dyDescent="0.2">
      <c r="A98" s="155"/>
      <c r="B98" s="156"/>
      <c r="C98" s="186" t="s">
        <v>263</v>
      </c>
      <c r="D98" s="159"/>
      <c r="E98" s="160">
        <v>30.2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idden="1" outlineLevel="1" x14ac:dyDescent="0.2">
      <c r="A99" s="169">
        <v>30</v>
      </c>
      <c r="B99" s="170" t="s">
        <v>264</v>
      </c>
      <c r="C99" s="185" t="s">
        <v>265</v>
      </c>
      <c r="D99" s="171" t="s">
        <v>142</v>
      </c>
      <c r="E99" s="172"/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2">
        <v>0</v>
      </c>
      <c r="O99" s="172">
        <f>ROUND(E99*N99,2)</f>
        <v>0</v>
      </c>
      <c r="P99" s="172">
        <v>0</v>
      </c>
      <c r="Q99" s="172">
        <f>ROUND(E99*P99,2)</f>
        <v>0</v>
      </c>
      <c r="R99" s="174" t="s">
        <v>256</v>
      </c>
      <c r="S99" s="174" t="s">
        <v>133</v>
      </c>
      <c r="T99" s="175" t="s">
        <v>133</v>
      </c>
      <c r="U99" s="158">
        <v>0.32</v>
      </c>
      <c r="V99" s="158">
        <f>ROUND(E99*U99,2)</f>
        <v>0</v>
      </c>
      <c r="W99" s="158"/>
      <c r="X99" s="158" t="s">
        <v>134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261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hidden="1" outlineLevel="1" x14ac:dyDescent="0.2">
      <c r="A100" s="155"/>
      <c r="B100" s="156"/>
      <c r="C100" s="252" t="s">
        <v>262</v>
      </c>
      <c r="D100" s="253"/>
      <c r="E100" s="253"/>
      <c r="F100" s="253"/>
      <c r="G100" s="253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76" t="str">
        <f>C100</f>
        <v>svislé nebo šikmé (odkloněné) , půdorysně přímé nebo zalomené, stěn základových desek ve volných nebo zapažených jámách, rýhách, šachtách, včetně případných vzpěr,</v>
      </c>
      <c r="BB100" s="148"/>
      <c r="BC100" s="148"/>
      <c r="BD100" s="148"/>
      <c r="BE100" s="148"/>
      <c r="BF100" s="148"/>
      <c r="BG100" s="148"/>
      <c r="BH100" s="148"/>
    </row>
    <row r="101" spans="1:60" hidden="1" outlineLevel="1" x14ac:dyDescent="0.2">
      <c r="A101" s="155"/>
      <c r="B101" s="156"/>
      <c r="C101" s="186" t="s">
        <v>266</v>
      </c>
      <c r="D101" s="159"/>
      <c r="E101" s="160">
        <v>30.2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hidden="1" outlineLevel="1" x14ac:dyDescent="0.2">
      <c r="A102" s="169">
        <v>31</v>
      </c>
      <c r="B102" s="170" t="s">
        <v>267</v>
      </c>
      <c r="C102" s="185" t="s">
        <v>268</v>
      </c>
      <c r="D102" s="171" t="s">
        <v>238</v>
      </c>
      <c r="E102" s="172"/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1.04548</v>
      </c>
      <c r="O102" s="172">
        <f>ROUND(E102*N102,2)</f>
        <v>0</v>
      </c>
      <c r="P102" s="172">
        <v>0</v>
      </c>
      <c r="Q102" s="172">
        <f>ROUND(E102*P102,2)</f>
        <v>0</v>
      </c>
      <c r="R102" s="174" t="s">
        <v>256</v>
      </c>
      <c r="S102" s="174" t="s">
        <v>133</v>
      </c>
      <c r="T102" s="175" t="s">
        <v>133</v>
      </c>
      <c r="U102" s="158">
        <v>15.231</v>
      </c>
      <c r="V102" s="158">
        <f>ROUND(E102*U102,2)</f>
        <v>0</v>
      </c>
      <c r="W102" s="158"/>
      <c r="X102" s="158" t="s">
        <v>134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135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idden="1" outlineLevel="1" x14ac:dyDescent="0.2">
      <c r="A103" s="155"/>
      <c r="B103" s="156"/>
      <c r="C103" s="252" t="s">
        <v>269</v>
      </c>
      <c r="D103" s="253"/>
      <c r="E103" s="253"/>
      <c r="F103" s="253"/>
      <c r="G103" s="253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idden="1" outlineLevel="1" x14ac:dyDescent="0.2">
      <c r="A104" s="155"/>
      <c r="B104" s="156"/>
      <c r="C104" s="186" t="s">
        <v>270</v>
      </c>
      <c r="D104" s="159"/>
      <c r="E104" s="160">
        <v>1.00237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139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idden="1" outlineLevel="1" x14ac:dyDescent="0.2">
      <c r="A105" s="169">
        <v>32</v>
      </c>
      <c r="B105" s="170" t="s">
        <v>271</v>
      </c>
      <c r="C105" s="185" t="s">
        <v>272</v>
      </c>
      <c r="D105" s="171" t="s">
        <v>142</v>
      </c>
      <c r="E105" s="172"/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2">
        <v>0.52</v>
      </c>
      <c r="O105" s="172">
        <f>ROUND(E105*N105,2)</f>
        <v>0</v>
      </c>
      <c r="P105" s="172">
        <v>0</v>
      </c>
      <c r="Q105" s="172">
        <f>ROUND(E105*P105,2)</f>
        <v>0</v>
      </c>
      <c r="R105" s="174" t="s">
        <v>256</v>
      </c>
      <c r="S105" s="174" t="s">
        <v>133</v>
      </c>
      <c r="T105" s="175" t="s">
        <v>133</v>
      </c>
      <c r="U105" s="158">
        <v>0.9</v>
      </c>
      <c r="V105" s="158">
        <f>ROUND(E105*U105,2)</f>
        <v>0</v>
      </c>
      <c r="W105" s="158"/>
      <c r="X105" s="158" t="s">
        <v>134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idden="1" outlineLevel="1" x14ac:dyDescent="0.2">
      <c r="A106" s="155"/>
      <c r="B106" s="156"/>
      <c r="C106" s="252" t="s">
        <v>273</v>
      </c>
      <c r="D106" s="253"/>
      <c r="E106" s="253"/>
      <c r="F106" s="253"/>
      <c r="G106" s="253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137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idden="1" outlineLevel="1" x14ac:dyDescent="0.2">
      <c r="A107" s="155"/>
      <c r="B107" s="156"/>
      <c r="C107" s="186" t="s">
        <v>274</v>
      </c>
      <c r="D107" s="159"/>
      <c r="E107" s="160">
        <v>15.1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idden="1" outlineLevel="1" x14ac:dyDescent="0.2">
      <c r="A108" s="169">
        <v>33</v>
      </c>
      <c r="B108" s="170" t="s">
        <v>275</v>
      </c>
      <c r="C108" s="185" t="s">
        <v>276</v>
      </c>
      <c r="D108" s="171" t="s">
        <v>151</v>
      </c>
      <c r="E108" s="172">
        <v>1.5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2">
        <v>2.5249999999999999</v>
      </c>
      <c r="O108" s="172">
        <f>ROUND(E108*N108,2)</f>
        <v>3.79</v>
      </c>
      <c r="P108" s="172">
        <v>0</v>
      </c>
      <c r="Q108" s="172">
        <f>ROUND(E108*P108,2)</f>
        <v>0</v>
      </c>
      <c r="R108" s="174" t="s">
        <v>256</v>
      </c>
      <c r="S108" s="174" t="s">
        <v>133</v>
      </c>
      <c r="T108" s="175" t="s">
        <v>133</v>
      </c>
      <c r="U108" s="158">
        <v>0.48</v>
      </c>
      <c r="V108" s="158">
        <f>ROUND(E108*U108,2)</f>
        <v>0.72</v>
      </c>
      <c r="W108" s="158"/>
      <c r="X108" s="158" t="s">
        <v>134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idden="1" outlineLevel="1" x14ac:dyDescent="0.2">
      <c r="A109" s="155"/>
      <c r="B109" s="156"/>
      <c r="C109" s="252" t="s">
        <v>257</v>
      </c>
      <c r="D109" s="253"/>
      <c r="E109" s="253"/>
      <c r="F109" s="253"/>
      <c r="G109" s="253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idden="1" outlineLevel="1" x14ac:dyDescent="0.2">
      <c r="A110" s="155"/>
      <c r="B110" s="156"/>
      <c r="C110" s="186" t="s">
        <v>277</v>
      </c>
      <c r="D110" s="159"/>
      <c r="E110" s="160">
        <v>1.5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hidden="1" outlineLevel="1" x14ac:dyDescent="0.2">
      <c r="A111" s="169">
        <v>34</v>
      </c>
      <c r="B111" s="170" t="s">
        <v>278</v>
      </c>
      <c r="C111" s="185" t="s">
        <v>279</v>
      </c>
      <c r="D111" s="171" t="s">
        <v>151</v>
      </c>
      <c r="E111" s="172"/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2">
        <v>2.5249999999999999</v>
      </c>
      <c r="O111" s="172">
        <f>ROUND(E111*N111,2)</f>
        <v>0</v>
      </c>
      <c r="P111" s="172">
        <v>0</v>
      </c>
      <c r="Q111" s="172">
        <f>ROUND(E111*P111,2)</f>
        <v>0</v>
      </c>
      <c r="R111" s="174" t="s">
        <v>256</v>
      </c>
      <c r="S111" s="174" t="s">
        <v>133</v>
      </c>
      <c r="T111" s="175" t="s">
        <v>133</v>
      </c>
      <c r="U111" s="158">
        <v>0.48</v>
      </c>
      <c r="V111" s="158">
        <f>ROUND(E111*U111,2)</f>
        <v>0</v>
      </c>
      <c r="W111" s="158"/>
      <c r="X111" s="158" t="s">
        <v>134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135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idden="1" outlineLevel="1" x14ac:dyDescent="0.2">
      <c r="A112" s="155"/>
      <c r="B112" s="156"/>
      <c r="C112" s="252" t="s">
        <v>257</v>
      </c>
      <c r="D112" s="253"/>
      <c r="E112" s="253"/>
      <c r="F112" s="253"/>
      <c r="G112" s="253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idden="1" outlineLevel="1" x14ac:dyDescent="0.2">
      <c r="A113" s="155"/>
      <c r="B113" s="156"/>
      <c r="C113" s="186" t="s">
        <v>280</v>
      </c>
      <c r="D113" s="159"/>
      <c r="E113" s="160">
        <v>8.64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idden="1" outlineLevel="1" x14ac:dyDescent="0.2">
      <c r="A114" s="155"/>
      <c r="B114" s="156"/>
      <c r="C114" s="186" t="s">
        <v>281</v>
      </c>
      <c r="D114" s="159"/>
      <c r="E114" s="160">
        <v>2.16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idden="1" outlineLevel="1" x14ac:dyDescent="0.2">
      <c r="A115" s="169">
        <v>35</v>
      </c>
      <c r="B115" s="170" t="s">
        <v>282</v>
      </c>
      <c r="C115" s="185" t="s">
        <v>283</v>
      </c>
      <c r="D115" s="171" t="s">
        <v>142</v>
      </c>
      <c r="E115" s="172"/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2">
        <v>3.9199999999999999E-2</v>
      </c>
      <c r="O115" s="172">
        <f>ROUND(E115*N115,2)</f>
        <v>0</v>
      </c>
      <c r="P115" s="172">
        <v>0</v>
      </c>
      <c r="Q115" s="172">
        <f>ROUND(E115*P115,2)</f>
        <v>0</v>
      </c>
      <c r="R115" s="174" t="s">
        <v>256</v>
      </c>
      <c r="S115" s="174" t="s">
        <v>133</v>
      </c>
      <c r="T115" s="175" t="s">
        <v>133</v>
      </c>
      <c r="U115" s="158">
        <v>1.05</v>
      </c>
      <c r="V115" s="158">
        <f>ROUND(E115*U115,2)</f>
        <v>0</v>
      </c>
      <c r="W115" s="158"/>
      <c r="X115" s="158" t="s">
        <v>134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135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hidden="1" outlineLevel="1" x14ac:dyDescent="0.2">
      <c r="A116" s="155"/>
      <c r="B116" s="156"/>
      <c r="C116" s="252" t="s">
        <v>284</v>
      </c>
      <c r="D116" s="253"/>
      <c r="E116" s="253"/>
      <c r="F116" s="253"/>
      <c r="G116" s="253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76" t="str">
        <f>C116</f>
        <v>bednění svislé nebo šikmé (odkloněné), půdorysně přímé nebo zalomené, stěn základových patek ve volných nebo zapažených jámách, rýhách, šachtách, včetně případných vzpěr,</v>
      </c>
      <c r="BB116" s="148"/>
      <c r="BC116" s="148"/>
      <c r="BD116" s="148"/>
      <c r="BE116" s="148"/>
      <c r="BF116" s="148"/>
      <c r="BG116" s="148"/>
      <c r="BH116" s="148"/>
    </row>
    <row r="117" spans="1:60" hidden="1" outlineLevel="1" x14ac:dyDescent="0.2">
      <c r="A117" s="155"/>
      <c r="B117" s="156"/>
      <c r="C117" s="186" t="s">
        <v>285</v>
      </c>
      <c r="D117" s="159"/>
      <c r="E117" s="160">
        <v>28.8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idden="1" outlineLevel="1" x14ac:dyDescent="0.2">
      <c r="A118" s="155"/>
      <c r="B118" s="156"/>
      <c r="C118" s="186" t="s">
        <v>286</v>
      </c>
      <c r="D118" s="159"/>
      <c r="E118" s="160">
        <v>14.4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idden="1" outlineLevel="1" x14ac:dyDescent="0.2">
      <c r="A119" s="169">
        <v>36</v>
      </c>
      <c r="B119" s="170" t="s">
        <v>287</v>
      </c>
      <c r="C119" s="185" t="s">
        <v>288</v>
      </c>
      <c r="D119" s="171" t="s">
        <v>142</v>
      </c>
      <c r="E119" s="172"/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4" t="s">
        <v>256</v>
      </c>
      <c r="S119" s="174" t="s">
        <v>133</v>
      </c>
      <c r="T119" s="175" t="s">
        <v>133</v>
      </c>
      <c r="U119" s="158">
        <v>0.32</v>
      </c>
      <c r="V119" s="158">
        <f>ROUND(E119*U119,2)</f>
        <v>0</v>
      </c>
      <c r="W119" s="158"/>
      <c r="X119" s="158" t="s">
        <v>134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135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hidden="1" outlineLevel="1" x14ac:dyDescent="0.2">
      <c r="A120" s="155"/>
      <c r="B120" s="156"/>
      <c r="C120" s="252" t="s">
        <v>284</v>
      </c>
      <c r="D120" s="253"/>
      <c r="E120" s="253"/>
      <c r="F120" s="253"/>
      <c r="G120" s="253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76" t="str">
        <f>C120</f>
        <v>bednění svislé nebo šikmé (odkloněné), půdorysně přímé nebo zalomené, stěn základových patek ve volných nebo zapažených jámách, rýhách, šachtách, včetně případných vzpěr,</v>
      </c>
      <c r="BB120" s="148"/>
      <c r="BC120" s="148"/>
      <c r="BD120" s="148"/>
      <c r="BE120" s="148"/>
      <c r="BF120" s="148"/>
      <c r="BG120" s="148"/>
      <c r="BH120" s="148"/>
    </row>
    <row r="121" spans="1:60" hidden="1" outlineLevel="1" x14ac:dyDescent="0.2">
      <c r="A121" s="155"/>
      <c r="B121" s="156"/>
      <c r="C121" s="248" t="s">
        <v>289</v>
      </c>
      <c r="D121" s="249"/>
      <c r="E121" s="249"/>
      <c r="F121" s="249"/>
      <c r="G121" s="249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290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idden="1" outlineLevel="1" x14ac:dyDescent="0.2">
      <c r="A122" s="155"/>
      <c r="B122" s="156"/>
      <c r="C122" s="186" t="s">
        <v>291</v>
      </c>
      <c r="D122" s="159"/>
      <c r="E122" s="160">
        <v>43.2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idden="1" outlineLevel="1" x14ac:dyDescent="0.2">
      <c r="A123" s="169">
        <v>37</v>
      </c>
      <c r="B123" s="170" t="s">
        <v>292</v>
      </c>
      <c r="C123" s="185" t="s">
        <v>293</v>
      </c>
      <c r="D123" s="171" t="s">
        <v>238</v>
      </c>
      <c r="E123" s="172"/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2">
        <v>1.0211600000000001</v>
      </c>
      <c r="O123" s="172">
        <f>ROUND(E123*N123,2)</f>
        <v>0</v>
      </c>
      <c r="P123" s="172">
        <v>0</v>
      </c>
      <c r="Q123" s="172">
        <f>ROUND(E123*P123,2)</f>
        <v>0</v>
      </c>
      <c r="R123" s="174" t="s">
        <v>256</v>
      </c>
      <c r="S123" s="174" t="s">
        <v>133</v>
      </c>
      <c r="T123" s="175" t="s">
        <v>133</v>
      </c>
      <c r="U123" s="158">
        <v>23.530999999999999</v>
      </c>
      <c r="V123" s="158">
        <f>ROUND(E123*U123,2)</f>
        <v>0</v>
      </c>
      <c r="W123" s="158"/>
      <c r="X123" s="158" t="s">
        <v>134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idden="1" outlineLevel="1" x14ac:dyDescent="0.2">
      <c r="A124" s="155"/>
      <c r="B124" s="156"/>
      <c r="C124" s="252" t="s">
        <v>269</v>
      </c>
      <c r="D124" s="253"/>
      <c r="E124" s="253"/>
      <c r="F124" s="253"/>
      <c r="G124" s="253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idden="1" outlineLevel="1" x14ac:dyDescent="0.2">
      <c r="A125" s="155"/>
      <c r="B125" s="156"/>
      <c r="C125" s="186" t="s">
        <v>294</v>
      </c>
      <c r="D125" s="159"/>
      <c r="E125" s="160">
        <v>0.64800000000000002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idden="1" outlineLevel="1" x14ac:dyDescent="0.2">
      <c r="A126" s="169">
        <v>38</v>
      </c>
      <c r="B126" s="170" t="s">
        <v>295</v>
      </c>
      <c r="C126" s="185" t="s">
        <v>296</v>
      </c>
      <c r="D126" s="171" t="s">
        <v>238</v>
      </c>
      <c r="E126" s="172"/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2">
        <v>1.0210999999999999</v>
      </c>
      <c r="O126" s="172">
        <f>ROUND(E126*N126,2)</f>
        <v>0</v>
      </c>
      <c r="P126" s="172">
        <v>0</v>
      </c>
      <c r="Q126" s="172">
        <f>ROUND(E126*P126,2)</f>
        <v>0</v>
      </c>
      <c r="R126" s="174" t="s">
        <v>256</v>
      </c>
      <c r="S126" s="174" t="s">
        <v>133</v>
      </c>
      <c r="T126" s="175" t="s">
        <v>133</v>
      </c>
      <c r="U126" s="158">
        <v>29.29</v>
      </c>
      <c r="V126" s="158">
        <f>ROUND(E126*U126,2)</f>
        <v>0</v>
      </c>
      <c r="W126" s="158"/>
      <c r="X126" s="158" t="s">
        <v>134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idden="1" outlineLevel="1" x14ac:dyDescent="0.2">
      <c r="A127" s="155"/>
      <c r="B127" s="156"/>
      <c r="C127" s="252" t="s">
        <v>269</v>
      </c>
      <c r="D127" s="253"/>
      <c r="E127" s="253"/>
      <c r="F127" s="253"/>
      <c r="G127" s="253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137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idden="1" outlineLevel="1" x14ac:dyDescent="0.2">
      <c r="A128" s="155"/>
      <c r="B128" s="156"/>
      <c r="C128" s="186" t="s">
        <v>297</v>
      </c>
      <c r="D128" s="159"/>
      <c r="E128" s="160">
        <v>0.1812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idden="1" outlineLevel="1" x14ac:dyDescent="0.2">
      <c r="A129" s="169">
        <v>39</v>
      </c>
      <c r="B129" s="170" t="s">
        <v>298</v>
      </c>
      <c r="C129" s="185" t="s">
        <v>299</v>
      </c>
      <c r="D129" s="171" t="s">
        <v>300</v>
      </c>
      <c r="E129" s="172"/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4" t="s">
        <v>301</v>
      </c>
      <c r="S129" s="174" t="s">
        <v>133</v>
      </c>
      <c r="T129" s="175" t="s">
        <v>133</v>
      </c>
      <c r="U129" s="158">
        <v>0</v>
      </c>
      <c r="V129" s="158">
        <f>ROUND(E129*U129,2)</f>
        <v>0</v>
      </c>
      <c r="W129" s="158"/>
      <c r="X129" s="158" t="s">
        <v>302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303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idden="1" outlineLevel="1" x14ac:dyDescent="0.2">
      <c r="A130" s="155"/>
      <c r="B130" s="156"/>
      <c r="C130" s="186" t="s">
        <v>304</v>
      </c>
      <c r="D130" s="159"/>
      <c r="E130" s="160">
        <v>16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collapsed="1" x14ac:dyDescent="0.2">
      <c r="A131" s="162" t="s">
        <v>127</v>
      </c>
      <c r="B131" s="163" t="s">
        <v>66</v>
      </c>
      <c r="C131" s="184" t="s">
        <v>67</v>
      </c>
      <c r="D131" s="164"/>
      <c r="E131" s="165"/>
      <c r="F131" s="166"/>
      <c r="G131" s="166">
        <f>SUMIF(AG132:AG134,"&lt;&gt;NOR",G132:G134)</f>
        <v>0</v>
      </c>
      <c r="H131" s="166"/>
      <c r="I131" s="166">
        <f>SUM(I132:I134)</f>
        <v>0</v>
      </c>
      <c r="J131" s="166"/>
      <c r="K131" s="166">
        <f>SUM(K132:K134)</f>
        <v>0</v>
      </c>
      <c r="L131" s="166"/>
      <c r="M131" s="166">
        <f>SUM(M132:M134)</f>
        <v>0</v>
      </c>
      <c r="N131" s="165"/>
      <c r="O131" s="165">
        <f>SUM(O132:O134)</f>
        <v>0</v>
      </c>
      <c r="P131" s="165"/>
      <c r="Q131" s="165">
        <f>SUM(Q132:Q134)</f>
        <v>0</v>
      </c>
      <c r="R131" s="166"/>
      <c r="S131" s="166"/>
      <c r="T131" s="167"/>
      <c r="U131" s="161"/>
      <c r="V131" s="161">
        <f>SUM(V132:V134)</f>
        <v>0</v>
      </c>
      <c r="W131" s="161"/>
      <c r="X131" s="161"/>
      <c r="AG131" t="s">
        <v>128</v>
      </c>
    </row>
    <row r="132" spans="1:60" ht="22.5" hidden="1" outlineLevel="1" x14ac:dyDescent="0.2">
      <c r="A132" s="169">
        <v>40</v>
      </c>
      <c r="B132" s="170" t="s">
        <v>305</v>
      </c>
      <c r="C132" s="185" t="s">
        <v>306</v>
      </c>
      <c r="D132" s="171" t="s">
        <v>307</v>
      </c>
      <c r="E132" s="172"/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2">
        <v>5.3670000000000002E-2</v>
      </c>
      <c r="O132" s="172">
        <f>ROUND(E132*N132,2)</f>
        <v>0</v>
      </c>
      <c r="P132" s="172">
        <v>0</v>
      </c>
      <c r="Q132" s="172">
        <f>ROUND(E132*P132,2)</f>
        <v>0</v>
      </c>
      <c r="R132" s="174" t="s">
        <v>256</v>
      </c>
      <c r="S132" s="174" t="s">
        <v>133</v>
      </c>
      <c r="T132" s="175" t="s">
        <v>133</v>
      </c>
      <c r="U132" s="158">
        <v>0.23899999999999999</v>
      </c>
      <c r="V132" s="158">
        <f>ROUND(E132*U132,2)</f>
        <v>0</v>
      </c>
      <c r="W132" s="158"/>
      <c r="X132" s="158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135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idden="1" outlineLevel="1" x14ac:dyDescent="0.2">
      <c r="A133" s="155"/>
      <c r="B133" s="156"/>
      <c r="C133" s="252" t="s">
        <v>308</v>
      </c>
      <c r="D133" s="253"/>
      <c r="E133" s="253"/>
      <c r="F133" s="253"/>
      <c r="G133" s="253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idden="1" outlineLevel="1" x14ac:dyDescent="0.2">
      <c r="A134" s="155"/>
      <c r="B134" s="156"/>
      <c r="C134" s="186" t="s">
        <v>309</v>
      </c>
      <c r="D134" s="159"/>
      <c r="E134" s="160">
        <v>30.2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collapsed="1" x14ac:dyDescent="0.2">
      <c r="A135" s="162" t="s">
        <v>127</v>
      </c>
      <c r="B135" s="163" t="s">
        <v>68</v>
      </c>
      <c r="C135" s="184" t="s">
        <v>69</v>
      </c>
      <c r="D135" s="164"/>
      <c r="E135" s="165"/>
      <c r="F135" s="166"/>
      <c r="G135" s="166">
        <f>SUMIF(AG136:AG147,"&lt;&gt;NOR",G136:G147)</f>
        <v>0</v>
      </c>
      <c r="H135" s="166"/>
      <c r="I135" s="166">
        <f>SUM(I136:I147)</f>
        <v>0</v>
      </c>
      <c r="J135" s="166"/>
      <c r="K135" s="166">
        <f>SUM(K136:K147)</f>
        <v>0</v>
      </c>
      <c r="L135" s="166"/>
      <c r="M135" s="166">
        <f>SUM(M136:M147)</f>
        <v>0</v>
      </c>
      <c r="N135" s="165"/>
      <c r="O135" s="165">
        <f>SUM(O136:O147)</f>
        <v>0</v>
      </c>
      <c r="P135" s="165"/>
      <c r="Q135" s="165">
        <f>SUM(Q136:Q147)</f>
        <v>0</v>
      </c>
      <c r="R135" s="166"/>
      <c r="S135" s="166"/>
      <c r="T135" s="167"/>
      <c r="U135" s="161"/>
      <c r="V135" s="161">
        <f>SUM(V136:V147)</f>
        <v>0</v>
      </c>
      <c r="W135" s="161"/>
      <c r="X135" s="161"/>
      <c r="AG135" t="s">
        <v>128</v>
      </c>
    </row>
    <row r="136" spans="1:60" hidden="1" outlineLevel="1" x14ac:dyDescent="0.2">
      <c r="A136" s="169">
        <v>41</v>
      </c>
      <c r="B136" s="170" t="s">
        <v>310</v>
      </c>
      <c r="C136" s="185" t="s">
        <v>311</v>
      </c>
      <c r="D136" s="171" t="s">
        <v>142</v>
      </c>
      <c r="E136" s="172"/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8.3500000000000005E-2</v>
      </c>
      <c r="O136" s="172">
        <f>ROUND(E136*N136,2)</f>
        <v>0</v>
      </c>
      <c r="P136" s="172">
        <v>0</v>
      </c>
      <c r="Q136" s="172">
        <f>ROUND(E136*P136,2)</f>
        <v>0</v>
      </c>
      <c r="R136" s="174" t="s">
        <v>143</v>
      </c>
      <c r="S136" s="174" t="s">
        <v>133</v>
      </c>
      <c r="T136" s="175" t="s">
        <v>133</v>
      </c>
      <c r="U136" s="158">
        <v>0.25</v>
      </c>
      <c r="V136" s="158">
        <f>ROUND(E136*U136,2)</f>
        <v>0</v>
      </c>
      <c r="W136" s="158"/>
      <c r="X136" s="158" t="s">
        <v>134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135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idden="1" outlineLevel="1" x14ac:dyDescent="0.2">
      <c r="A137" s="155"/>
      <c r="B137" s="156"/>
      <c r="C137" s="252" t="s">
        <v>312</v>
      </c>
      <c r="D137" s="253"/>
      <c r="E137" s="253"/>
      <c r="F137" s="253"/>
      <c r="G137" s="253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137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idden="1" outlineLevel="1" x14ac:dyDescent="0.2">
      <c r="A138" s="155"/>
      <c r="B138" s="156"/>
      <c r="C138" s="186" t="s">
        <v>313</v>
      </c>
      <c r="D138" s="159"/>
      <c r="E138" s="160">
        <v>225.76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hidden="1" outlineLevel="1" x14ac:dyDescent="0.2">
      <c r="A139" s="169">
        <v>42</v>
      </c>
      <c r="B139" s="170" t="s">
        <v>314</v>
      </c>
      <c r="C139" s="185" t="s">
        <v>315</v>
      </c>
      <c r="D139" s="171" t="s">
        <v>142</v>
      </c>
      <c r="E139" s="172"/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2">
        <v>7.1999999999999995E-2</v>
      </c>
      <c r="O139" s="172">
        <f>ROUND(E139*N139,2)</f>
        <v>0</v>
      </c>
      <c r="P139" s="172">
        <v>0</v>
      </c>
      <c r="Q139" s="172">
        <f>ROUND(E139*P139,2)</f>
        <v>0</v>
      </c>
      <c r="R139" s="174" t="s">
        <v>143</v>
      </c>
      <c r="S139" s="174" t="s">
        <v>133</v>
      </c>
      <c r="T139" s="175" t="s">
        <v>133</v>
      </c>
      <c r="U139" s="158">
        <v>0.38</v>
      </c>
      <c r="V139" s="158">
        <f>ROUND(E139*U139,2)</f>
        <v>0</v>
      </c>
      <c r="W139" s="158"/>
      <c r="X139" s="158" t="s">
        <v>134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135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hidden="1" outlineLevel="1" x14ac:dyDescent="0.2">
      <c r="A140" s="155"/>
      <c r="B140" s="156"/>
      <c r="C140" s="252" t="s">
        <v>316</v>
      </c>
      <c r="D140" s="253"/>
      <c r="E140" s="253"/>
      <c r="F140" s="253"/>
      <c r="G140" s="253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137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76" t="str">
        <f>C140</f>
        <v>komunikací pro pěší do velikosti dlaždic 0,25 m2 s provedením lože do tl. 30 mm, s vyplněním spár a se smetením přebytečného materiálu na vzdálenost do 3 m</v>
      </c>
      <c r="BB140" s="148"/>
      <c r="BC140" s="148"/>
      <c r="BD140" s="148"/>
      <c r="BE140" s="148"/>
      <c r="BF140" s="148"/>
      <c r="BG140" s="148"/>
      <c r="BH140" s="148"/>
    </row>
    <row r="141" spans="1:60" hidden="1" outlineLevel="1" x14ac:dyDescent="0.2">
      <c r="A141" s="155"/>
      <c r="B141" s="156"/>
      <c r="C141" s="186" t="s">
        <v>317</v>
      </c>
      <c r="D141" s="159"/>
      <c r="E141" s="160">
        <v>6.1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139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idden="1" outlineLevel="1" x14ac:dyDescent="0.2">
      <c r="A142" s="169">
        <v>43</v>
      </c>
      <c r="B142" s="170" t="s">
        <v>318</v>
      </c>
      <c r="C142" s="185" t="s">
        <v>319</v>
      </c>
      <c r="D142" s="171" t="s">
        <v>320</v>
      </c>
      <c r="E142" s="172"/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2">
        <v>2.8750000000000001E-2</v>
      </c>
      <c r="O142" s="172">
        <f>ROUND(E142*N142,2)</f>
        <v>0</v>
      </c>
      <c r="P142" s="172">
        <v>0</v>
      </c>
      <c r="Q142" s="172">
        <f>ROUND(E142*P142,2)</f>
        <v>0</v>
      </c>
      <c r="R142" s="174" t="s">
        <v>228</v>
      </c>
      <c r="S142" s="174" t="s">
        <v>133</v>
      </c>
      <c r="T142" s="175" t="s">
        <v>133</v>
      </c>
      <c r="U142" s="158">
        <v>0</v>
      </c>
      <c r="V142" s="158">
        <f>ROUND(E142*U142,2)</f>
        <v>0</v>
      </c>
      <c r="W142" s="158"/>
      <c r="X142" s="158" t="s">
        <v>229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230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idden="1" outlineLevel="1" x14ac:dyDescent="0.2">
      <c r="A143" s="155"/>
      <c r="B143" s="156"/>
      <c r="C143" s="186" t="s">
        <v>321</v>
      </c>
      <c r="D143" s="159"/>
      <c r="E143" s="160">
        <v>24.4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idden="1" outlineLevel="1" x14ac:dyDescent="0.2">
      <c r="A144" s="155"/>
      <c r="B144" s="156"/>
      <c r="C144" s="186" t="s">
        <v>322</v>
      </c>
      <c r="D144" s="159"/>
      <c r="E144" s="160">
        <v>1.6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idden="1" outlineLevel="1" x14ac:dyDescent="0.2">
      <c r="A145" s="169">
        <v>44</v>
      </c>
      <c r="B145" s="170" t="s">
        <v>323</v>
      </c>
      <c r="C145" s="185" t="s">
        <v>324</v>
      </c>
      <c r="D145" s="171" t="s">
        <v>320</v>
      </c>
      <c r="E145" s="172"/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2">
        <v>1.1200000000000001</v>
      </c>
      <c r="O145" s="172">
        <f>ROUND(E145*N145,2)</f>
        <v>0</v>
      </c>
      <c r="P145" s="172">
        <v>0</v>
      </c>
      <c r="Q145" s="172">
        <f>ROUND(E145*P145,2)</f>
        <v>0</v>
      </c>
      <c r="R145" s="174" t="s">
        <v>228</v>
      </c>
      <c r="S145" s="174" t="s">
        <v>133</v>
      </c>
      <c r="T145" s="175" t="s">
        <v>133</v>
      </c>
      <c r="U145" s="158">
        <v>0</v>
      </c>
      <c r="V145" s="158">
        <f>ROUND(E145*U145,2)</f>
        <v>0</v>
      </c>
      <c r="W145" s="158"/>
      <c r="X145" s="158" t="s">
        <v>229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230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idden="1" outlineLevel="1" x14ac:dyDescent="0.2">
      <c r="A146" s="155"/>
      <c r="B146" s="156"/>
      <c r="C146" s="186" t="s">
        <v>325</v>
      </c>
      <c r="D146" s="159"/>
      <c r="E146" s="160">
        <v>75.253330000000005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139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idden="1" outlineLevel="1" x14ac:dyDescent="0.2">
      <c r="A147" s="155"/>
      <c r="B147" s="156"/>
      <c r="C147" s="186" t="s">
        <v>326</v>
      </c>
      <c r="D147" s="159"/>
      <c r="E147" s="160">
        <v>1.7466699999999999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collapsed="1" x14ac:dyDescent="0.2">
      <c r="A148" s="162" t="s">
        <v>127</v>
      </c>
      <c r="B148" s="163" t="s">
        <v>70</v>
      </c>
      <c r="C148" s="184" t="s">
        <v>71</v>
      </c>
      <c r="D148" s="164"/>
      <c r="E148" s="165"/>
      <c r="F148" s="166"/>
      <c r="G148" s="166">
        <f>SUMIF(AG149:AG156,"&lt;&gt;NOR",G149:G156)</f>
        <v>0</v>
      </c>
      <c r="H148" s="166"/>
      <c r="I148" s="166">
        <f>SUM(I149:I156)</f>
        <v>0</v>
      </c>
      <c r="J148" s="166"/>
      <c r="K148" s="166">
        <f>SUM(K149:K156)</f>
        <v>0</v>
      </c>
      <c r="L148" s="166"/>
      <c r="M148" s="166">
        <f>SUM(M149:M156)</f>
        <v>0</v>
      </c>
      <c r="N148" s="165"/>
      <c r="O148" s="165">
        <f>SUM(O149:O156)</f>
        <v>0</v>
      </c>
      <c r="P148" s="165"/>
      <c r="Q148" s="165">
        <f>SUM(Q149:Q156)</f>
        <v>0</v>
      </c>
      <c r="R148" s="166"/>
      <c r="S148" s="166"/>
      <c r="T148" s="167"/>
      <c r="U148" s="161"/>
      <c r="V148" s="161">
        <f>SUM(V149:V156)</f>
        <v>0</v>
      </c>
      <c r="W148" s="161"/>
      <c r="X148" s="161"/>
      <c r="AG148" t="s">
        <v>128</v>
      </c>
    </row>
    <row r="149" spans="1:60" ht="22.5" hidden="1" outlineLevel="1" x14ac:dyDescent="0.2">
      <c r="A149" s="169">
        <v>45</v>
      </c>
      <c r="B149" s="170" t="s">
        <v>327</v>
      </c>
      <c r="C149" s="185" t="s">
        <v>328</v>
      </c>
      <c r="D149" s="171" t="s">
        <v>151</v>
      </c>
      <c r="E149" s="172"/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72">
        <v>2.5449999999999999</v>
      </c>
      <c r="O149" s="172">
        <f>ROUND(E149*N149,2)</f>
        <v>0</v>
      </c>
      <c r="P149" s="172">
        <v>0</v>
      </c>
      <c r="Q149" s="172">
        <f>ROUND(E149*P149,2)</f>
        <v>0</v>
      </c>
      <c r="R149" s="174" t="s">
        <v>256</v>
      </c>
      <c r="S149" s="174" t="s">
        <v>133</v>
      </c>
      <c r="T149" s="175" t="s">
        <v>133</v>
      </c>
      <c r="U149" s="158">
        <v>3.2130000000000001</v>
      </c>
      <c r="V149" s="158">
        <f>ROUND(E149*U149,2)</f>
        <v>0</v>
      </c>
      <c r="W149" s="158"/>
      <c r="X149" s="158" t="s">
        <v>134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135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hidden="1" outlineLevel="1" x14ac:dyDescent="0.2">
      <c r="A150" s="155"/>
      <c r="B150" s="156"/>
      <c r="C150" s="252" t="s">
        <v>329</v>
      </c>
      <c r="D150" s="253"/>
      <c r="E150" s="253"/>
      <c r="F150" s="253"/>
      <c r="G150" s="253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76" t="str">
        <f>C150</f>
        <v>hlazená dřevěným hladítkem, s vytvořením dilatačních spár v mazanině uložením dočasného dilatačního profilu, s odstraněním dočasného profilu. Bez zaplnění spáry trvalým materiálem (634 60).</v>
      </c>
      <c r="BB150" s="148"/>
      <c r="BC150" s="148"/>
      <c r="BD150" s="148"/>
      <c r="BE150" s="148"/>
      <c r="BF150" s="148"/>
      <c r="BG150" s="148"/>
      <c r="BH150" s="148"/>
    </row>
    <row r="151" spans="1:60" hidden="1" outlineLevel="1" x14ac:dyDescent="0.2">
      <c r="A151" s="155"/>
      <c r="B151" s="156"/>
      <c r="C151" s="186" t="s">
        <v>330</v>
      </c>
      <c r="D151" s="159"/>
      <c r="E151" s="160">
        <v>2.6949999999999998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139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idden="1" outlineLevel="1" x14ac:dyDescent="0.2">
      <c r="A152" s="155"/>
      <c r="B152" s="156"/>
      <c r="C152" s="186" t="s">
        <v>331</v>
      </c>
      <c r="D152" s="159"/>
      <c r="E152" s="160">
        <v>1.44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139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hidden="1" outlineLevel="1" x14ac:dyDescent="0.2">
      <c r="A153" s="169">
        <v>46</v>
      </c>
      <c r="B153" s="170" t="s">
        <v>332</v>
      </c>
      <c r="C153" s="185" t="s">
        <v>333</v>
      </c>
      <c r="D153" s="171" t="s">
        <v>142</v>
      </c>
      <c r="E153" s="172"/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4.0980000000000003E-2</v>
      </c>
      <c r="O153" s="172">
        <f>ROUND(E153*N153,2)</f>
        <v>0</v>
      </c>
      <c r="P153" s="172">
        <v>0</v>
      </c>
      <c r="Q153" s="172">
        <f>ROUND(E153*P153,2)</f>
        <v>0</v>
      </c>
      <c r="R153" s="174" t="s">
        <v>256</v>
      </c>
      <c r="S153" s="174" t="s">
        <v>133</v>
      </c>
      <c r="T153" s="175" t="s">
        <v>133</v>
      </c>
      <c r="U153" s="158">
        <v>0.45</v>
      </c>
      <c r="V153" s="158">
        <f>ROUND(E153*U153,2)</f>
        <v>0</v>
      </c>
      <c r="W153" s="158"/>
      <c r="X153" s="158" t="s">
        <v>134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135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idden="1" outlineLevel="1" x14ac:dyDescent="0.2">
      <c r="A154" s="155"/>
      <c r="B154" s="156"/>
      <c r="C154" s="252" t="s">
        <v>334</v>
      </c>
      <c r="D154" s="253"/>
      <c r="E154" s="253"/>
      <c r="F154" s="253"/>
      <c r="G154" s="253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137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idden="1" outlineLevel="1" x14ac:dyDescent="0.2">
      <c r="A155" s="155"/>
      <c r="B155" s="156"/>
      <c r="C155" s="248" t="s">
        <v>335</v>
      </c>
      <c r="D155" s="249"/>
      <c r="E155" s="249"/>
      <c r="F155" s="249"/>
      <c r="G155" s="249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290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idden="1" outlineLevel="1" x14ac:dyDescent="0.2">
      <c r="A156" s="155"/>
      <c r="B156" s="156"/>
      <c r="C156" s="186" t="s">
        <v>336</v>
      </c>
      <c r="D156" s="159"/>
      <c r="E156" s="160">
        <v>0.9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139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collapsed="1" x14ac:dyDescent="0.2">
      <c r="A157" s="162" t="s">
        <v>127</v>
      </c>
      <c r="B157" s="163" t="s">
        <v>72</v>
      </c>
      <c r="C157" s="184" t="s">
        <v>73</v>
      </c>
      <c r="D157" s="164"/>
      <c r="E157" s="165"/>
      <c r="F157" s="166"/>
      <c r="G157" s="166">
        <f>SUMIF(AG158:AG167,"&lt;&gt;NOR",G158:G167)</f>
        <v>0</v>
      </c>
      <c r="H157" s="166"/>
      <c r="I157" s="166">
        <f>SUM(I158:I167)</f>
        <v>0</v>
      </c>
      <c r="J157" s="166"/>
      <c r="K157" s="166">
        <f>SUM(K158:K167)</f>
        <v>0</v>
      </c>
      <c r="L157" s="166"/>
      <c r="M157" s="166">
        <f>SUM(M158:M167)</f>
        <v>0</v>
      </c>
      <c r="N157" s="165"/>
      <c r="O157" s="165">
        <f>SUM(O158:O167)</f>
        <v>0</v>
      </c>
      <c r="P157" s="165"/>
      <c r="Q157" s="165">
        <f>SUM(Q158:Q167)</f>
        <v>0</v>
      </c>
      <c r="R157" s="166"/>
      <c r="S157" s="166"/>
      <c r="T157" s="167"/>
      <c r="U157" s="161"/>
      <c r="V157" s="161">
        <f>SUM(V158:V167)</f>
        <v>0</v>
      </c>
      <c r="W157" s="161"/>
      <c r="X157" s="161"/>
      <c r="AG157" t="s">
        <v>128</v>
      </c>
    </row>
    <row r="158" spans="1:60" hidden="1" outlineLevel="1" x14ac:dyDescent="0.2">
      <c r="A158" s="169">
        <v>47</v>
      </c>
      <c r="B158" s="170" t="s">
        <v>337</v>
      </c>
      <c r="C158" s="185" t="s">
        <v>338</v>
      </c>
      <c r="D158" s="171" t="s">
        <v>307</v>
      </c>
      <c r="E158" s="172"/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72">
        <v>1.0000000000000001E-5</v>
      </c>
      <c r="O158" s="172">
        <f>ROUND(E158*N158,2)</f>
        <v>0</v>
      </c>
      <c r="P158" s="172">
        <v>0</v>
      </c>
      <c r="Q158" s="172">
        <f>ROUND(E158*P158,2)</f>
        <v>0</v>
      </c>
      <c r="R158" s="174" t="s">
        <v>339</v>
      </c>
      <c r="S158" s="174" t="s">
        <v>133</v>
      </c>
      <c r="T158" s="175" t="s">
        <v>133</v>
      </c>
      <c r="U158" s="158">
        <v>0.08</v>
      </c>
      <c r="V158" s="158">
        <f>ROUND(E158*U158,2)</f>
        <v>0</v>
      </c>
      <c r="W158" s="158"/>
      <c r="X158" s="158" t="s">
        <v>134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135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idden="1" outlineLevel="1" x14ac:dyDescent="0.2">
      <c r="A159" s="155"/>
      <c r="B159" s="156"/>
      <c r="C159" s="252" t="s">
        <v>340</v>
      </c>
      <c r="D159" s="253"/>
      <c r="E159" s="253"/>
      <c r="F159" s="253"/>
      <c r="G159" s="253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137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idden="1" outlineLevel="1" x14ac:dyDescent="0.2">
      <c r="A160" s="155"/>
      <c r="B160" s="156"/>
      <c r="C160" s="186" t="s">
        <v>341</v>
      </c>
      <c r="D160" s="159"/>
      <c r="E160" s="160">
        <v>15.2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139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33.75" hidden="1" outlineLevel="1" x14ac:dyDescent="0.2">
      <c r="A161" s="169">
        <v>48</v>
      </c>
      <c r="B161" s="170" t="s">
        <v>342</v>
      </c>
      <c r="C161" s="185" t="s">
        <v>343</v>
      </c>
      <c r="D161" s="171" t="s">
        <v>320</v>
      </c>
      <c r="E161" s="172"/>
      <c r="F161" s="173"/>
      <c r="G161" s="174">
        <f>ROUND(E161*F161,2)</f>
        <v>0</v>
      </c>
      <c r="H161" s="173"/>
      <c r="I161" s="174">
        <f>ROUND(E161*H161,2)</f>
        <v>0</v>
      </c>
      <c r="J161" s="173"/>
      <c r="K161" s="174">
        <f>ROUND(E161*J161,2)</f>
        <v>0</v>
      </c>
      <c r="L161" s="174">
        <v>21</v>
      </c>
      <c r="M161" s="174">
        <f>G161*(1+L161/100)</f>
        <v>0</v>
      </c>
      <c r="N161" s="172">
        <v>3.2499999999999999E-3</v>
      </c>
      <c r="O161" s="172">
        <f>ROUND(E161*N161,2)</f>
        <v>0</v>
      </c>
      <c r="P161" s="172">
        <v>0</v>
      </c>
      <c r="Q161" s="172">
        <f>ROUND(E161*P161,2)</f>
        <v>0</v>
      </c>
      <c r="R161" s="174" t="s">
        <v>339</v>
      </c>
      <c r="S161" s="174" t="s">
        <v>133</v>
      </c>
      <c r="T161" s="175" t="s">
        <v>133</v>
      </c>
      <c r="U161" s="158">
        <v>0.33</v>
      </c>
      <c r="V161" s="158">
        <f>ROUND(E161*U161,2)</f>
        <v>0</v>
      </c>
      <c r="W161" s="158"/>
      <c r="X161" s="158" t="s">
        <v>134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135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idden="1" outlineLevel="1" x14ac:dyDescent="0.2">
      <c r="A162" s="155"/>
      <c r="B162" s="156"/>
      <c r="C162" s="252" t="s">
        <v>344</v>
      </c>
      <c r="D162" s="253"/>
      <c r="E162" s="253"/>
      <c r="F162" s="253"/>
      <c r="G162" s="253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137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idden="1" outlineLevel="1" x14ac:dyDescent="0.2">
      <c r="A163" s="169">
        <v>49</v>
      </c>
      <c r="B163" s="170" t="s">
        <v>345</v>
      </c>
      <c r="C163" s="185" t="s">
        <v>346</v>
      </c>
      <c r="D163" s="171" t="s">
        <v>320</v>
      </c>
      <c r="E163" s="172"/>
      <c r="F163" s="173"/>
      <c r="G163" s="174">
        <f>ROUND(E163*F163,2)</f>
        <v>0</v>
      </c>
      <c r="H163" s="173"/>
      <c r="I163" s="174">
        <f>ROUND(E163*H163,2)</f>
        <v>0</v>
      </c>
      <c r="J163" s="173"/>
      <c r="K163" s="174">
        <f>ROUND(E163*J163,2)</f>
        <v>0</v>
      </c>
      <c r="L163" s="174">
        <v>21</v>
      </c>
      <c r="M163" s="174">
        <f>G163*(1+L163/100)</f>
        <v>0</v>
      </c>
      <c r="N163" s="172">
        <v>6.9999999999999994E-5</v>
      </c>
      <c r="O163" s="172">
        <f>ROUND(E163*N163,2)</f>
        <v>0</v>
      </c>
      <c r="P163" s="172">
        <v>0</v>
      </c>
      <c r="Q163" s="172">
        <f>ROUND(E163*P163,2)</f>
        <v>0</v>
      </c>
      <c r="R163" s="174" t="s">
        <v>339</v>
      </c>
      <c r="S163" s="174" t="s">
        <v>133</v>
      </c>
      <c r="T163" s="175" t="s">
        <v>133</v>
      </c>
      <c r="U163" s="158">
        <v>1.02</v>
      </c>
      <c r="V163" s="158">
        <f>ROUND(E163*U163,2)</f>
        <v>0</v>
      </c>
      <c r="W163" s="158"/>
      <c r="X163" s="158" t="s">
        <v>134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135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idden="1" outlineLevel="1" x14ac:dyDescent="0.2">
      <c r="A164" s="155"/>
      <c r="B164" s="156"/>
      <c r="C164" s="252" t="s">
        <v>347</v>
      </c>
      <c r="D164" s="253"/>
      <c r="E164" s="253"/>
      <c r="F164" s="253"/>
      <c r="G164" s="253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22.5" hidden="1" outlineLevel="1" x14ac:dyDescent="0.2">
      <c r="A165" s="169">
        <v>50</v>
      </c>
      <c r="B165" s="170" t="s">
        <v>348</v>
      </c>
      <c r="C165" s="185" t="s">
        <v>349</v>
      </c>
      <c r="D165" s="171" t="s">
        <v>320</v>
      </c>
      <c r="E165" s="172"/>
      <c r="F165" s="173"/>
      <c r="G165" s="174">
        <f>ROUND(E165*F165,2)</f>
        <v>0</v>
      </c>
      <c r="H165" s="173"/>
      <c r="I165" s="174">
        <f>ROUND(E165*H165,2)</f>
        <v>0</v>
      </c>
      <c r="J165" s="173"/>
      <c r="K165" s="174">
        <f>ROUND(E165*J165,2)</f>
        <v>0</v>
      </c>
      <c r="L165" s="174">
        <v>21</v>
      </c>
      <c r="M165" s="174">
        <f>G165*(1+L165/100)</f>
        <v>0</v>
      </c>
      <c r="N165" s="172">
        <v>5.0400000000000002E-3</v>
      </c>
      <c r="O165" s="172">
        <f>ROUND(E165*N165,2)</f>
        <v>0</v>
      </c>
      <c r="P165" s="172">
        <v>0</v>
      </c>
      <c r="Q165" s="172">
        <f>ROUND(E165*P165,2)</f>
        <v>0</v>
      </c>
      <c r="R165" s="174" t="s">
        <v>228</v>
      </c>
      <c r="S165" s="174" t="s">
        <v>133</v>
      </c>
      <c r="T165" s="175" t="s">
        <v>133</v>
      </c>
      <c r="U165" s="158">
        <v>0</v>
      </c>
      <c r="V165" s="158">
        <f>ROUND(E165*U165,2)</f>
        <v>0</v>
      </c>
      <c r="W165" s="158"/>
      <c r="X165" s="158" t="s">
        <v>229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230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idden="1" outlineLevel="1" x14ac:dyDescent="0.2">
      <c r="A166" s="155"/>
      <c r="B166" s="156"/>
      <c r="C166" s="186" t="s">
        <v>350</v>
      </c>
      <c r="D166" s="159"/>
      <c r="E166" s="160">
        <v>13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hidden="1" outlineLevel="1" x14ac:dyDescent="0.2">
      <c r="A167" s="177">
        <v>51</v>
      </c>
      <c r="B167" s="178" t="s">
        <v>351</v>
      </c>
      <c r="C167" s="187" t="s">
        <v>352</v>
      </c>
      <c r="D167" s="179" t="s">
        <v>320</v>
      </c>
      <c r="E167" s="180"/>
      <c r="F167" s="181"/>
      <c r="G167" s="182">
        <f>ROUND(E167*F167,2)</f>
        <v>0</v>
      </c>
      <c r="H167" s="181"/>
      <c r="I167" s="182">
        <f>ROUND(E167*H167,2)</f>
        <v>0</v>
      </c>
      <c r="J167" s="181"/>
      <c r="K167" s="182">
        <f>ROUND(E167*J167,2)</f>
        <v>0</v>
      </c>
      <c r="L167" s="182">
        <v>21</v>
      </c>
      <c r="M167" s="182">
        <f>G167*(1+L167/100)</f>
        <v>0</v>
      </c>
      <c r="N167" s="180">
        <v>1.512E-2</v>
      </c>
      <c r="O167" s="180">
        <f>ROUND(E167*N167,2)</f>
        <v>0</v>
      </c>
      <c r="P167" s="180">
        <v>0</v>
      </c>
      <c r="Q167" s="180">
        <f>ROUND(E167*P167,2)</f>
        <v>0</v>
      </c>
      <c r="R167" s="182" t="s">
        <v>228</v>
      </c>
      <c r="S167" s="182" t="s">
        <v>133</v>
      </c>
      <c r="T167" s="183" t="s">
        <v>133</v>
      </c>
      <c r="U167" s="158">
        <v>0</v>
      </c>
      <c r="V167" s="158">
        <f>ROUND(E167*U167,2)</f>
        <v>0</v>
      </c>
      <c r="W167" s="158"/>
      <c r="X167" s="158" t="s">
        <v>229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230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collapsed="1" x14ac:dyDescent="0.2">
      <c r="A168" s="162" t="s">
        <v>127</v>
      </c>
      <c r="B168" s="163" t="s">
        <v>74</v>
      </c>
      <c r="C168" s="184" t="s">
        <v>75</v>
      </c>
      <c r="D168" s="164"/>
      <c r="E168" s="165"/>
      <c r="F168" s="166"/>
      <c r="G168" s="166">
        <f>SUMIF(AG169:AG173,"&lt;&gt;NOR",G169:G173)</f>
        <v>0</v>
      </c>
      <c r="H168" s="166"/>
      <c r="I168" s="166">
        <f>SUM(I169:I173)</f>
        <v>0</v>
      </c>
      <c r="J168" s="166"/>
      <c r="K168" s="166">
        <f>SUM(K169:K173)</f>
        <v>0</v>
      </c>
      <c r="L168" s="166"/>
      <c r="M168" s="166">
        <f>SUM(M169:M173)</f>
        <v>0</v>
      </c>
      <c r="N168" s="165"/>
      <c r="O168" s="165">
        <f>SUM(O169:O173)</f>
        <v>0</v>
      </c>
      <c r="P168" s="165"/>
      <c r="Q168" s="165">
        <f>SUM(Q169:Q173)</f>
        <v>0</v>
      </c>
      <c r="R168" s="166"/>
      <c r="S168" s="166"/>
      <c r="T168" s="167"/>
      <c r="U168" s="161"/>
      <c r="V168" s="161">
        <f>SUM(V169:V173)</f>
        <v>0</v>
      </c>
      <c r="W168" s="161"/>
      <c r="X168" s="161"/>
      <c r="AG168" t="s">
        <v>128</v>
      </c>
    </row>
    <row r="169" spans="1:60" ht="22.5" hidden="1" outlineLevel="1" x14ac:dyDescent="0.2">
      <c r="A169" s="169">
        <v>52</v>
      </c>
      <c r="B169" s="170" t="s">
        <v>353</v>
      </c>
      <c r="C169" s="185" t="s">
        <v>354</v>
      </c>
      <c r="D169" s="171" t="s">
        <v>307</v>
      </c>
      <c r="E169" s="172"/>
      <c r="F169" s="173"/>
      <c r="G169" s="174">
        <f>ROUND(E169*F169,2)</f>
        <v>0</v>
      </c>
      <c r="H169" s="173"/>
      <c r="I169" s="174">
        <f>ROUND(E169*H169,2)</f>
        <v>0</v>
      </c>
      <c r="J169" s="173"/>
      <c r="K169" s="174">
        <f>ROUND(E169*J169,2)</f>
        <v>0</v>
      </c>
      <c r="L169" s="174">
        <v>21</v>
      </c>
      <c r="M169" s="174">
        <f>G169*(1+L169/100)</f>
        <v>0</v>
      </c>
      <c r="N169" s="172">
        <v>0.10249999999999999</v>
      </c>
      <c r="O169" s="172">
        <f>ROUND(E169*N169,2)</f>
        <v>0</v>
      </c>
      <c r="P169" s="172">
        <v>0</v>
      </c>
      <c r="Q169" s="172">
        <f>ROUND(E169*P169,2)</f>
        <v>0</v>
      </c>
      <c r="R169" s="174" t="s">
        <v>143</v>
      </c>
      <c r="S169" s="174" t="s">
        <v>133</v>
      </c>
      <c r="T169" s="175" t="s">
        <v>133</v>
      </c>
      <c r="U169" s="158">
        <v>0.14000000000000001</v>
      </c>
      <c r="V169" s="158">
        <f>ROUND(E169*U169,2)</f>
        <v>0</v>
      </c>
      <c r="W169" s="158"/>
      <c r="X169" s="158" t="s">
        <v>134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135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idden="1" outlineLevel="1" x14ac:dyDescent="0.2">
      <c r="A170" s="155"/>
      <c r="B170" s="156"/>
      <c r="C170" s="252" t="s">
        <v>355</v>
      </c>
      <c r="D170" s="253"/>
      <c r="E170" s="253"/>
      <c r="F170" s="253"/>
      <c r="G170" s="253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idden="1" outlineLevel="1" x14ac:dyDescent="0.2">
      <c r="A171" s="155"/>
      <c r="B171" s="156"/>
      <c r="C171" s="186" t="s">
        <v>356</v>
      </c>
      <c r="D171" s="159"/>
      <c r="E171" s="160">
        <v>12.7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139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idden="1" outlineLevel="1" x14ac:dyDescent="0.2">
      <c r="A172" s="169">
        <v>53</v>
      </c>
      <c r="B172" s="170" t="s">
        <v>357</v>
      </c>
      <c r="C172" s="185" t="s">
        <v>358</v>
      </c>
      <c r="D172" s="171" t="s">
        <v>320</v>
      </c>
      <c r="E172" s="172"/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72">
        <v>2.1999999999999999E-2</v>
      </c>
      <c r="O172" s="172">
        <f>ROUND(E172*N172,2)</f>
        <v>0</v>
      </c>
      <c r="P172" s="172">
        <v>0</v>
      </c>
      <c r="Q172" s="172">
        <f>ROUND(E172*P172,2)</f>
        <v>0</v>
      </c>
      <c r="R172" s="174" t="s">
        <v>228</v>
      </c>
      <c r="S172" s="174" t="s">
        <v>133</v>
      </c>
      <c r="T172" s="175" t="s">
        <v>133</v>
      </c>
      <c r="U172" s="158">
        <v>0</v>
      </c>
      <c r="V172" s="158">
        <f>ROUND(E172*U172,2)</f>
        <v>0</v>
      </c>
      <c r="W172" s="158"/>
      <c r="X172" s="158" t="s">
        <v>229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230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idden="1" outlineLevel="1" x14ac:dyDescent="0.2">
      <c r="A173" s="155"/>
      <c r="B173" s="156"/>
      <c r="C173" s="186" t="s">
        <v>359</v>
      </c>
      <c r="D173" s="159"/>
      <c r="E173" s="160">
        <v>14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139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x14ac:dyDescent="0.2">
      <c r="A174" s="162" t="s">
        <v>127</v>
      </c>
      <c r="B174" s="163" t="s">
        <v>76</v>
      </c>
      <c r="C174" s="184" t="s">
        <v>77</v>
      </c>
      <c r="D174" s="164"/>
      <c r="E174" s="165"/>
      <c r="F174" s="166"/>
      <c r="G174" s="166">
        <f>SUMIF(AG175:AG176,"&lt;&gt;NOR",G175:G176)</f>
        <v>0</v>
      </c>
      <c r="H174" s="166"/>
      <c r="I174" s="166">
        <f>SUM(I175:I176)</f>
        <v>0</v>
      </c>
      <c r="J174" s="166"/>
      <c r="K174" s="166">
        <f>SUM(K175:K176)</f>
        <v>0</v>
      </c>
      <c r="L174" s="166"/>
      <c r="M174" s="166">
        <f>SUM(M175:M176)</f>
        <v>0</v>
      </c>
      <c r="N174" s="165"/>
      <c r="O174" s="165">
        <f>SUM(O175:O176)</f>
        <v>2.2799999999999998</v>
      </c>
      <c r="P174" s="165"/>
      <c r="Q174" s="165">
        <f>SUM(Q175:Q176)</f>
        <v>0</v>
      </c>
      <c r="R174" s="166"/>
      <c r="S174" s="166"/>
      <c r="T174" s="167"/>
      <c r="U174" s="161"/>
      <c r="V174" s="161">
        <f>SUM(V175:V176)</f>
        <v>93.18</v>
      </c>
      <c r="W174" s="161"/>
      <c r="X174" s="161"/>
      <c r="AG174" t="s">
        <v>128</v>
      </c>
    </row>
    <row r="175" spans="1:60" outlineLevel="1" x14ac:dyDescent="0.2">
      <c r="A175" s="169">
        <v>54</v>
      </c>
      <c r="B175" s="170" t="s">
        <v>360</v>
      </c>
      <c r="C175" s="185" t="s">
        <v>361</v>
      </c>
      <c r="D175" s="171" t="s">
        <v>142</v>
      </c>
      <c r="E175" s="172">
        <v>358.4</v>
      </c>
      <c r="F175" s="173"/>
      <c r="G175" s="174">
        <f>ROUND(E175*F175,2)</f>
        <v>0</v>
      </c>
      <c r="H175" s="173"/>
      <c r="I175" s="174">
        <f>ROUND(E175*H175,2)</f>
        <v>0</v>
      </c>
      <c r="J175" s="173"/>
      <c r="K175" s="174">
        <f>ROUND(E175*J175,2)</f>
        <v>0</v>
      </c>
      <c r="L175" s="174">
        <v>21</v>
      </c>
      <c r="M175" s="174">
        <f>G175*(1+L175/100)</f>
        <v>0</v>
      </c>
      <c r="N175" s="172">
        <v>6.3499999999999997E-3</v>
      </c>
      <c r="O175" s="172">
        <f>ROUND(E175*N175,2)</f>
        <v>2.2799999999999998</v>
      </c>
      <c r="P175" s="172">
        <v>0</v>
      </c>
      <c r="Q175" s="172">
        <f>ROUND(E175*P175,2)</f>
        <v>0</v>
      </c>
      <c r="R175" s="174" t="s">
        <v>362</v>
      </c>
      <c r="S175" s="174" t="s">
        <v>133</v>
      </c>
      <c r="T175" s="175" t="s">
        <v>133</v>
      </c>
      <c r="U175" s="158">
        <v>0.26</v>
      </c>
      <c r="V175" s="158">
        <f>ROUND(E175*U175,2)</f>
        <v>93.18</v>
      </c>
      <c r="W175" s="158"/>
      <c r="X175" s="158" t="s">
        <v>134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135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6" t="s">
        <v>363</v>
      </c>
      <c r="D176" s="159"/>
      <c r="E176" s="160">
        <v>358.4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139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">
      <c r="A177" s="162" t="s">
        <v>127</v>
      </c>
      <c r="B177" s="163" t="s">
        <v>78</v>
      </c>
      <c r="C177" s="184" t="s">
        <v>79</v>
      </c>
      <c r="D177" s="164"/>
      <c r="E177" s="165"/>
      <c r="F177" s="166"/>
      <c r="G177" s="166">
        <f>SUMIF(AG178:AG185,"&lt;&gt;NOR",G178:G185)</f>
        <v>0</v>
      </c>
      <c r="H177" s="166"/>
      <c r="I177" s="166">
        <f>SUM(I178:I185)</f>
        <v>0</v>
      </c>
      <c r="J177" s="166"/>
      <c r="K177" s="166">
        <f>SUM(K178:K185)</f>
        <v>0</v>
      </c>
      <c r="L177" s="166"/>
      <c r="M177" s="166">
        <f>SUM(M178:M185)</f>
        <v>0</v>
      </c>
      <c r="N177" s="165"/>
      <c r="O177" s="165">
        <f>SUM(O178:O185)</f>
        <v>0</v>
      </c>
      <c r="P177" s="165"/>
      <c r="Q177" s="165">
        <f>SUM(Q178:Q185)</f>
        <v>0</v>
      </c>
      <c r="R177" s="166"/>
      <c r="S177" s="166"/>
      <c r="T177" s="167"/>
      <c r="U177" s="161"/>
      <c r="V177" s="161">
        <f>SUM(V178:V185)</f>
        <v>65.7</v>
      </c>
      <c r="W177" s="161"/>
      <c r="X177" s="161"/>
      <c r="AG177" t="s">
        <v>128</v>
      </c>
    </row>
    <row r="178" spans="1:60" ht="33.75" outlineLevel="1" x14ac:dyDescent="0.2">
      <c r="A178" s="169">
        <v>55</v>
      </c>
      <c r="B178" s="170" t="s">
        <v>364</v>
      </c>
      <c r="C178" s="185" t="s">
        <v>365</v>
      </c>
      <c r="D178" s="171" t="s">
        <v>142</v>
      </c>
      <c r="E178" s="172">
        <v>423.55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4" t="s">
        <v>256</v>
      </c>
      <c r="S178" s="174" t="s">
        <v>133</v>
      </c>
      <c r="T178" s="175" t="s">
        <v>133</v>
      </c>
      <c r="U178" s="158">
        <v>0.14000000000000001</v>
      </c>
      <c r="V178" s="158">
        <f>ROUND(E178*U178,2)</f>
        <v>59.3</v>
      </c>
      <c r="W178" s="158"/>
      <c r="X178" s="158" t="s">
        <v>134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135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6" t="s">
        <v>366</v>
      </c>
      <c r="D179" s="159"/>
      <c r="E179" s="160">
        <v>225.76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139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6" t="s">
        <v>367</v>
      </c>
      <c r="D180" s="159"/>
      <c r="E180" s="160">
        <v>130.29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139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6" t="s">
        <v>368</v>
      </c>
      <c r="D181" s="159"/>
      <c r="E181" s="160">
        <v>31.5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139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6" t="s">
        <v>369</v>
      </c>
      <c r="D182" s="159"/>
      <c r="E182" s="160">
        <v>36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139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69">
        <v>56</v>
      </c>
      <c r="B183" s="170" t="s">
        <v>370</v>
      </c>
      <c r="C183" s="185" t="s">
        <v>371</v>
      </c>
      <c r="D183" s="171" t="s">
        <v>320</v>
      </c>
      <c r="E183" s="172">
        <v>40</v>
      </c>
      <c r="F183" s="173"/>
      <c r="G183" s="174">
        <f>ROUND(E183*F183,2)</f>
        <v>0</v>
      </c>
      <c r="H183" s="173"/>
      <c r="I183" s="174">
        <f>ROUND(E183*H183,2)</f>
        <v>0</v>
      </c>
      <c r="J183" s="173"/>
      <c r="K183" s="174">
        <f>ROUND(E183*J183,2)</f>
        <v>0</v>
      </c>
      <c r="L183" s="174">
        <v>21</v>
      </c>
      <c r="M183" s="174">
        <f>G183*(1+L183/100)</f>
        <v>0</v>
      </c>
      <c r="N183" s="172">
        <v>0</v>
      </c>
      <c r="O183" s="172">
        <f>ROUND(E183*N183,2)</f>
        <v>0</v>
      </c>
      <c r="P183" s="172">
        <v>0</v>
      </c>
      <c r="Q183" s="172">
        <f>ROUND(E183*P183,2)</f>
        <v>0</v>
      </c>
      <c r="R183" s="174" t="s">
        <v>372</v>
      </c>
      <c r="S183" s="174" t="s">
        <v>133</v>
      </c>
      <c r="T183" s="175" t="s">
        <v>133</v>
      </c>
      <c r="U183" s="158">
        <v>0.16</v>
      </c>
      <c r="V183" s="158">
        <f>ROUND(E183*U183,2)</f>
        <v>6.4</v>
      </c>
      <c r="W183" s="158"/>
      <c r="X183" s="158" t="s">
        <v>134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135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252" t="s">
        <v>373</v>
      </c>
      <c r="D184" s="253"/>
      <c r="E184" s="253"/>
      <c r="F184" s="253"/>
      <c r="G184" s="253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137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6" t="s">
        <v>374</v>
      </c>
      <c r="D185" s="159"/>
      <c r="E185" s="160">
        <v>40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x14ac:dyDescent="0.2">
      <c r="A186" s="162" t="s">
        <v>127</v>
      </c>
      <c r="B186" s="163" t="s">
        <v>80</v>
      </c>
      <c r="C186" s="184" t="s">
        <v>81</v>
      </c>
      <c r="D186" s="164"/>
      <c r="E186" s="165"/>
      <c r="F186" s="166"/>
      <c r="G186" s="166">
        <f>SUMIF(AG187:AG192,"&lt;&gt;NOR",G187:G192)</f>
        <v>0</v>
      </c>
      <c r="H186" s="166"/>
      <c r="I186" s="166">
        <f>SUM(I187:I192)</f>
        <v>0</v>
      </c>
      <c r="J186" s="166"/>
      <c r="K186" s="166">
        <f>SUM(K187:K192)</f>
        <v>0</v>
      </c>
      <c r="L186" s="166"/>
      <c r="M186" s="166">
        <f>SUM(M187:M192)</f>
        <v>0</v>
      </c>
      <c r="N186" s="165"/>
      <c r="O186" s="165">
        <f>SUM(O187:O192)</f>
        <v>0</v>
      </c>
      <c r="P186" s="165"/>
      <c r="Q186" s="165">
        <f>SUM(Q187:Q192)</f>
        <v>0.01</v>
      </c>
      <c r="R186" s="166"/>
      <c r="S186" s="166"/>
      <c r="T186" s="167"/>
      <c r="U186" s="161"/>
      <c r="V186" s="161">
        <f>SUM(V187:V192)</f>
        <v>19.2</v>
      </c>
      <c r="W186" s="161"/>
      <c r="X186" s="161"/>
      <c r="AG186" t="s">
        <v>128</v>
      </c>
    </row>
    <row r="187" spans="1:60" outlineLevel="1" x14ac:dyDescent="0.2">
      <c r="A187" s="169">
        <v>57</v>
      </c>
      <c r="B187" s="170" t="s">
        <v>375</v>
      </c>
      <c r="C187" s="185" t="s">
        <v>376</v>
      </c>
      <c r="D187" s="171" t="s">
        <v>307</v>
      </c>
      <c r="E187" s="172">
        <v>8</v>
      </c>
      <c r="F187" s="173"/>
      <c r="G187" s="174">
        <f>ROUND(E187*F187,2)</f>
        <v>0</v>
      </c>
      <c r="H187" s="173"/>
      <c r="I187" s="174">
        <f>ROUND(E187*H187,2)</f>
        <v>0</v>
      </c>
      <c r="J187" s="173"/>
      <c r="K187" s="174">
        <f>ROUND(E187*J187,2)</f>
        <v>0</v>
      </c>
      <c r="L187" s="174">
        <v>21</v>
      </c>
      <c r="M187" s="174">
        <f>G187*(1+L187/100)</f>
        <v>0</v>
      </c>
      <c r="N187" s="172">
        <v>0</v>
      </c>
      <c r="O187" s="172">
        <f>ROUND(E187*N187,2)</f>
        <v>0</v>
      </c>
      <c r="P187" s="172">
        <v>6.4000000000000005E-4</v>
      </c>
      <c r="Q187" s="172">
        <f>ROUND(E187*P187,2)</f>
        <v>0.01</v>
      </c>
      <c r="R187" s="174" t="s">
        <v>377</v>
      </c>
      <c r="S187" s="174" t="s">
        <v>133</v>
      </c>
      <c r="T187" s="175" t="s">
        <v>133</v>
      </c>
      <c r="U187" s="158">
        <v>2.4</v>
      </c>
      <c r="V187" s="158">
        <f>ROUND(E187*U187,2)</f>
        <v>19.2</v>
      </c>
      <c r="W187" s="158"/>
      <c r="X187" s="158" t="s">
        <v>134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135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6" t="s">
        <v>378</v>
      </c>
      <c r="D188" s="159"/>
      <c r="E188" s="160">
        <v>8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139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33.75" outlineLevel="1" x14ac:dyDescent="0.2">
      <c r="A189" s="169">
        <v>58</v>
      </c>
      <c r="B189" s="170" t="s">
        <v>379</v>
      </c>
      <c r="C189" s="185" t="s">
        <v>380</v>
      </c>
      <c r="D189" s="171" t="s">
        <v>320</v>
      </c>
      <c r="E189" s="172">
        <v>40</v>
      </c>
      <c r="F189" s="173"/>
      <c r="G189" s="174">
        <f>ROUND(E189*F189,2)</f>
        <v>0</v>
      </c>
      <c r="H189" s="173"/>
      <c r="I189" s="174">
        <f>ROUND(E189*H189,2)</f>
        <v>0</v>
      </c>
      <c r="J189" s="173"/>
      <c r="K189" s="174">
        <f>ROUND(E189*J189,2)</f>
        <v>0</v>
      </c>
      <c r="L189" s="174">
        <v>21</v>
      </c>
      <c r="M189" s="174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4" t="s">
        <v>228</v>
      </c>
      <c r="S189" s="174" t="s">
        <v>133</v>
      </c>
      <c r="T189" s="175" t="s">
        <v>133</v>
      </c>
      <c r="U189" s="158">
        <v>0</v>
      </c>
      <c r="V189" s="158">
        <f>ROUND(E189*U189,2)</f>
        <v>0</v>
      </c>
      <c r="W189" s="158"/>
      <c r="X189" s="158" t="s">
        <v>229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230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6" t="s">
        <v>381</v>
      </c>
      <c r="D190" s="159"/>
      <c r="E190" s="160">
        <v>40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45" outlineLevel="1" x14ac:dyDescent="0.2">
      <c r="A191" s="169">
        <v>59</v>
      </c>
      <c r="B191" s="170" t="s">
        <v>382</v>
      </c>
      <c r="C191" s="185" t="s">
        <v>383</v>
      </c>
      <c r="D191" s="171" t="s">
        <v>320</v>
      </c>
      <c r="E191" s="172">
        <v>40</v>
      </c>
      <c r="F191" s="173"/>
      <c r="G191" s="174">
        <f>ROUND(E191*F191,2)</f>
        <v>0</v>
      </c>
      <c r="H191" s="173"/>
      <c r="I191" s="174">
        <f>ROUND(E191*H191,2)</f>
        <v>0</v>
      </c>
      <c r="J191" s="173"/>
      <c r="K191" s="174">
        <f>ROUND(E191*J191,2)</f>
        <v>0</v>
      </c>
      <c r="L191" s="174">
        <v>21</v>
      </c>
      <c r="M191" s="174">
        <f>G191*(1+L191/100)</f>
        <v>0</v>
      </c>
      <c r="N191" s="172">
        <v>0</v>
      </c>
      <c r="O191" s="172">
        <f>ROUND(E191*N191,2)</f>
        <v>0</v>
      </c>
      <c r="P191" s="172">
        <v>0</v>
      </c>
      <c r="Q191" s="172">
        <f>ROUND(E191*P191,2)</f>
        <v>0</v>
      </c>
      <c r="R191" s="174" t="s">
        <v>228</v>
      </c>
      <c r="S191" s="174" t="s">
        <v>133</v>
      </c>
      <c r="T191" s="175" t="s">
        <v>133</v>
      </c>
      <c r="U191" s="158">
        <v>0</v>
      </c>
      <c r="V191" s="158">
        <f>ROUND(E191*U191,2)</f>
        <v>0</v>
      </c>
      <c r="W191" s="158"/>
      <c r="X191" s="158" t="s">
        <v>229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230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6" t="s">
        <v>384</v>
      </c>
      <c r="D192" s="159"/>
      <c r="E192" s="160">
        <v>40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x14ac:dyDescent="0.2">
      <c r="A193" s="162" t="s">
        <v>127</v>
      </c>
      <c r="B193" s="163" t="s">
        <v>82</v>
      </c>
      <c r="C193" s="184" t="s">
        <v>83</v>
      </c>
      <c r="D193" s="164"/>
      <c r="E193" s="165"/>
      <c r="F193" s="166"/>
      <c r="G193" s="166">
        <f>SUMIF(AG194:AG195,"&lt;&gt;NOR",G194:G195)</f>
        <v>0</v>
      </c>
      <c r="H193" s="166"/>
      <c r="I193" s="166">
        <f>SUM(I194:I195)</f>
        <v>0</v>
      </c>
      <c r="J193" s="166"/>
      <c r="K193" s="166">
        <f>SUM(K194:K195)</f>
        <v>0</v>
      </c>
      <c r="L193" s="166"/>
      <c r="M193" s="166">
        <f>SUM(M194:M195)</f>
        <v>0</v>
      </c>
      <c r="N193" s="165"/>
      <c r="O193" s="165">
        <f>SUM(O194:O195)</f>
        <v>0</v>
      </c>
      <c r="P193" s="165"/>
      <c r="Q193" s="165">
        <f>SUM(Q194:Q195)</f>
        <v>0</v>
      </c>
      <c r="R193" s="166"/>
      <c r="S193" s="166"/>
      <c r="T193" s="167"/>
      <c r="U193" s="161"/>
      <c r="V193" s="161">
        <f>SUM(V194:V195)</f>
        <v>493.78</v>
      </c>
      <c r="W193" s="161"/>
      <c r="X193" s="161"/>
      <c r="AG193" t="s">
        <v>128</v>
      </c>
    </row>
    <row r="194" spans="1:60" ht="33.75" outlineLevel="1" x14ac:dyDescent="0.2">
      <c r="A194" s="169">
        <v>60</v>
      </c>
      <c r="B194" s="170" t="s">
        <v>385</v>
      </c>
      <c r="C194" s="185" t="s">
        <v>386</v>
      </c>
      <c r="D194" s="171" t="s">
        <v>238</v>
      </c>
      <c r="E194" s="172">
        <v>526.13779999999997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4" t="s">
        <v>372</v>
      </c>
      <c r="S194" s="174" t="s">
        <v>133</v>
      </c>
      <c r="T194" s="175" t="s">
        <v>133</v>
      </c>
      <c r="U194" s="158">
        <v>0.9385</v>
      </c>
      <c r="V194" s="158">
        <f>ROUND(E194*U194,2)</f>
        <v>493.78</v>
      </c>
      <c r="W194" s="158"/>
      <c r="X194" s="158" t="s">
        <v>387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388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252" t="s">
        <v>389</v>
      </c>
      <c r="D195" s="253"/>
      <c r="E195" s="253"/>
      <c r="F195" s="253"/>
      <c r="G195" s="253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137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collapsed="1" x14ac:dyDescent="0.2">
      <c r="A196" s="162" t="s">
        <v>127</v>
      </c>
      <c r="B196" s="163" t="s">
        <v>84</v>
      </c>
      <c r="C196" s="184" t="s">
        <v>85</v>
      </c>
      <c r="D196" s="164"/>
      <c r="E196" s="165"/>
      <c r="F196" s="166"/>
      <c r="G196" s="166">
        <f>SUMIF(AG197:AG204,"&lt;&gt;NOR",G197:G204)</f>
        <v>0</v>
      </c>
      <c r="H196" s="166"/>
      <c r="I196" s="166">
        <f>SUM(I197:I204)</f>
        <v>0</v>
      </c>
      <c r="J196" s="166"/>
      <c r="K196" s="166">
        <f>SUM(K197:K204)</f>
        <v>0</v>
      </c>
      <c r="L196" s="166"/>
      <c r="M196" s="166">
        <f>SUM(M197:M204)</f>
        <v>0</v>
      </c>
      <c r="N196" s="165"/>
      <c r="O196" s="165">
        <f>SUM(O197:O204)</f>
        <v>0</v>
      </c>
      <c r="P196" s="165"/>
      <c r="Q196" s="165">
        <f>SUM(Q197:Q204)</f>
        <v>0</v>
      </c>
      <c r="R196" s="166"/>
      <c r="S196" s="166"/>
      <c r="T196" s="167"/>
      <c r="U196" s="161"/>
      <c r="V196" s="161">
        <f>SUM(V197:V204)</f>
        <v>0</v>
      </c>
      <c r="W196" s="161"/>
      <c r="X196" s="161"/>
      <c r="AG196" t="s">
        <v>128</v>
      </c>
    </row>
    <row r="197" spans="1:60" ht="33.75" hidden="1" outlineLevel="1" x14ac:dyDescent="0.2">
      <c r="A197" s="169">
        <v>61</v>
      </c>
      <c r="B197" s="170" t="s">
        <v>390</v>
      </c>
      <c r="C197" s="185" t="s">
        <v>391</v>
      </c>
      <c r="D197" s="171" t="s">
        <v>142</v>
      </c>
      <c r="E197" s="172"/>
      <c r="F197" s="173"/>
      <c r="G197" s="174">
        <f>ROUND(E197*F197,2)</f>
        <v>0</v>
      </c>
      <c r="H197" s="173"/>
      <c r="I197" s="174">
        <f>ROUND(E197*H197,2)</f>
        <v>0</v>
      </c>
      <c r="J197" s="173"/>
      <c r="K197" s="174">
        <f>ROUND(E197*J197,2)</f>
        <v>0</v>
      </c>
      <c r="L197" s="174">
        <v>21</v>
      </c>
      <c r="M197" s="174">
        <f>G197*(1+L197/100)</f>
        <v>0</v>
      </c>
      <c r="N197" s="172">
        <v>5.1999999999999995E-4</v>
      </c>
      <c r="O197" s="172">
        <f>ROUND(E197*N197,2)</f>
        <v>0</v>
      </c>
      <c r="P197" s="172">
        <v>0</v>
      </c>
      <c r="Q197" s="172">
        <f>ROUND(E197*P197,2)</f>
        <v>0</v>
      </c>
      <c r="R197" s="174" t="s">
        <v>392</v>
      </c>
      <c r="S197" s="174" t="s">
        <v>133</v>
      </c>
      <c r="T197" s="175" t="s">
        <v>133</v>
      </c>
      <c r="U197" s="158">
        <v>4.9000000000000002E-2</v>
      </c>
      <c r="V197" s="158">
        <f>ROUND(E197*U197,2)</f>
        <v>0</v>
      </c>
      <c r="W197" s="158"/>
      <c r="X197" s="158" t="s">
        <v>134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135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idden="1" outlineLevel="1" x14ac:dyDescent="0.2">
      <c r="A198" s="155"/>
      <c r="B198" s="156"/>
      <c r="C198" s="186" t="s">
        <v>393</v>
      </c>
      <c r="D198" s="159"/>
      <c r="E198" s="160">
        <v>30.2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hidden="1" outlineLevel="1" x14ac:dyDescent="0.2">
      <c r="A199" s="169">
        <v>62</v>
      </c>
      <c r="B199" s="170" t="s">
        <v>394</v>
      </c>
      <c r="C199" s="185" t="s">
        <v>395</v>
      </c>
      <c r="D199" s="171" t="s">
        <v>142</v>
      </c>
      <c r="E199" s="172"/>
      <c r="F199" s="173"/>
      <c r="G199" s="174">
        <f>ROUND(E199*F199,2)</f>
        <v>0</v>
      </c>
      <c r="H199" s="173"/>
      <c r="I199" s="174">
        <f>ROUND(E199*H199,2)</f>
        <v>0</v>
      </c>
      <c r="J199" s="173"/>
      <c r="K199" s="174">
        <f>ROUND(E199*J199,2)</f>
        <v>0</v>
      </c>
      <c r="L199" s="174">
        <v>21</v>
      </c>
      <c r="M199" s="174">
        <f>G199*(1+L199/100)</f>
        <v>0</v>
      </c>
      <c r="N199" s="172">
        <v>8.0000000000000007E-5</v>
      </c>
      <c r="O199" s="172">
        <f>ROUND(E199*N199,2)</f>
        <v>0</v>
      </c>
      <c r="P199" s="172">
        <v>0</v>
      </c>
      <c r="Q199" s="172">
        <f>ROUND(E199*P199,2)</f>
        <v>0</v>
      </c>
      <c r="R199" s="174" t="s">
        <v>392</v>
      </c>
      <c r="S199" s="174" t="s">
        <v>133</v>
      </c>
      <c r="T199" s="175" t="s">
        <v>133</v>
      </c>
      <c r="U199" s="158">
        <v>0.34</v>
      </c>
      <c r="V199" s="158">
        <f>ROUND(E199*U199,2)</f>
        <v>0</v>
      </c>
      <c r="W199" s="158"/>
      <c r="X199" s="158" t="s">
        <v>134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135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idden="1" outlineLevel="1" x14ac:dyDescent="0.2">
      <c r="A200" s="155"/>
      <c r="B200" s="156"/>
      <c r="C200" s="186" t="s">
        <v>396</v>
      </c>
      <c r="D200" s="159"/>
      <c r="E200" s="160">
        <v>30.2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hidden="1" outlineLevel="1" x14ac:dyDescent="0.2">
      <c r="A201" s="169">
        <v>63</v>
      </c>
      <c r="B201" s="170" t="s">
        <v>397</v>
      </c>
      <c r="C201" s="185" t="s">
        <v>398</v>
      </c>
      <c r="D201" s="171" t="s">
        <v>142</v>
      </c>
      <c r="E201" s="172"/>
      <c r="F201" s="173"/>
      <c r="G201" s="174">
        <f>ROUND(E201*F201,2)</f>
        <v>0</v>
      </c>
      <c r="H201" s="173"/>
      <c r="I201" s="174">
        <f>ROUND(E201*H201,2)</f>
        <v>0</v>
      </c>
      <c r="J201" s="173"/>
      <c r="K201" s="174">
        <f>ROUND(E201*J201,2)</f>
        <v>0</v>
      </c>
      <c r="L201" s="174">
        <v>21</v>
      </c>
      <c r="M201" s="174">
        <f>G201*(1+L201/100)</f>
        <v>0</v>
      </c>
      <c r="N201" s="172">
        <v>5.8E-4</v>
      </c>
      <c r="O201" s="172">
        <f>ROUND(E201*N201,2)</f>
        <v>0</v>
      </c>
      <c r="P201" s="172">
        <v>0</v>
      </c>
      <c r="Q201" s="172">
        <f>ROUND(E201*P201,2)</f>
        <v>0</v>
      </c>
      <c r="R201" s="174" t="s">
        <v>392</v>
      </c>
      <c r="S201" s="174" t="s">
        <v>133</v>
      </c>
      <c r="T201" s="175" t="s">
        <v>133</v>
      </c>
      <c r="U201" s="158">
        <v>0.26600000000000001</v>
      </c>
      <c r="V201" s="158">
        <f>ROUND(E201*U201,2)</f>
        <v>0</v>
      </c>
      <c r="W201" s="158"/>
      <c r="X201" s="158" t="s">
        <v>134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135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idden="1" outlineLevel="1" x14ac:dyDescent="0.2">
      <c r="A202" s="155"/>
      <c r="B202" s="156"/>
      <c r="C202" s="186" t="s">
        <v>399</v>
      </c>
      <c r="D202" s="159"/>
      <c r="E202" s="160">
        <v>30.2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139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33.75" hidden="1" outlineLevel="1" x14ac:dyDescent="0.2">
      <c r="A203" s="169">
        <v>64</v>
      </c>
      <c r="B203" s="170" t="s">
        <v>400</v>
      </c>
      <c r="C203" s="185" t="s">
        <v>401</v>
      </c>
      <c r="D203" s="171" t="s">
        <v>142</v>
      </c>
      <c r="E203" s="172"/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72">
        <v>4.4999999999999997E-3</v>
      </c>
      <c r="O203" s="172">
        <f>ROUND(E203*N203,2)</f>
        <v>0</v>
      </c>
      <c r="P203" s="172">
        <v>0</v>
      </c>
      <c r="Q203" s="172">
        <f>ROUND(E203*P203,2)</f>
        <v>0</v>
      </c>
      <c r="R203" s="174" t="s">
        <v>228</v>
      </c>
      <c r="S203" s="174" t="s">
        <v>133</v>
      </c>
      <c r="T203" s="175" t="s">
        <v>133</v>
      </c>
      <c r="U203" s="158">
        <v>0</v>
      </c>
      <c r="V203" s="158">
        <f>ROUND(E203*U203,2)</f>
        <v>0</v>
      </c>
      <c r="W203" s="158"/>
      <c r="X203" s="158" t="s">
        <v>229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230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idden="1" outlineLevel="1" x14ac:dyDescent="0.2">
      <c r="A204" s="155"/>
      <c r="B204" s="156"/>
      <c r="C204" s="186" t="s">
        <v>402</v>
      </c>
      <c r="D204" s="159"/>
      <c r="E204" s="160">
        <v>34.729999999999997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139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collapsed="1" x14ac:dyDescent="0.2">
      <c r="A205" s="162" t="s">
        <v>127</v>
      </c>
      <c r="B205" s="163" t="s">
        <v>86</v>
      </c>
      <c r="C205" s="184" t="s">
        <v>87</v>
      </c>
      <c r="D205" s="164"/>
      <c r="E205" s="165"/>
      <c r="F205" s="166"/>
      <c r="G205" s="166">
        <f>SUMIF(AG206:AG221,"&lt;&gt;NOR",G206:G221)</f>
        <v>0</v>
      </c>
      <c r="H205" s="166"/>
      <c r="I205" s="166">
        <f>SUM(I206:I221)</f>
        <v>0</v>
      </c>
      <c r="J205" s="166"/>
      <c r="K205" s="166">
        <f>SUM(K206:K221)</f>
        <v>0</v>
      </c>
      <c r="L205" s="166"/>
      <c r="M205" s="166">
        <f>SUM(M206:M221)</f>
        <v>0</v>
      </c>
      <c r="N205" s="165"/>
      <c r="O205" s="165">
        <f>SUM(O206:O221)</f>
        <v>0</v>
      </c>
      <c r="P205" s="165"/>
      <c r="Q205" s="165">
        <f>SUM(Q206:Q221)</f>
        <v>0</v>
      </c>
      <c r="R205" s="166"/>
      <c r="S205" s="166"/>
      <c r="T205" s="167"/>
      <c r="U205" s="161"/>
      <c r="V205" s="161">
        <f>SUM(V206:V221)</f>
        <v>0</v>
      </c>
      <c r="W205" s="161"/>
      <c r="X205" s="161"/>
      <c r="AG205" t="s">
        <v>128</v>
      </c>
    </row>
    <row r="206" spans="1:60" hidden="1" outlineLevel="1" x14ac:dyDescent="0.2">
      <c r="A206" s="169">
        <v>65</v>
      </c>
      <c r="B206" s="170" t="s">
        <v>403</v>
      </c>
      <c r="C206" s="185" t="s">
        <v>404</v>
      </c>
      <c r="D206" s="171" t="s">
        <v>142</v>
      </c>
      <c r="E206" s="172"/>
      <c r="F206" s="173"/>
      <c r="G206" s="174">
        <f>ROUND(E206*F206,2)</f>
        <v>0</v>
      </c>
      <c r="H206" s="173"/>
      <c r="I206" s="174">
        <f>ROUND(E206*H206,2)</f>
        <v>0</v>
      </c>
      <c r="J206" s="173"/>
      <c r="K206" s="174">
        <f>ROUND(E206*J206,2)</f>
        <v>0</v>
      </c>
      <c r="L206" s="174">
        <v>21</v>
      </c>
      <c r="M206" s="174">
        <f>G206*(1+L206/100)</f>
        <v>0</v>
      </c>
      <c r="N206" s="172">
        <v>0</v>
      </c>
      <c r="O206" s="172">
        <f>ROUND(E206*N206,2)</f>
        <v>0</v>
      </c>
      <c r="P206" s="172">
        <v>0</v>
      </c>
      <c r="Q206" s="172">
        <f>ROUND(E206*P206,2)</f>
        <v>0</v>
      </c>
      <c r="R206" s="174" t="s">
        <v>405</v>
      </c>
      <c r="S206" s="174" t="s">
        <v>133</v>
      </c>
      <c r="T206" s="175" t="s">
        <v>133</v>
      </c>
      <c r="U206" s="158">
        <v>0.08</v>
      </c>
      <c r="V206" s="158">
        <f>ROUND(E206*U206,2)</f>
        <v>0</v>
      </c>
      <c r="W206" s="158"/>
      <c r="X206" s="158" t="s">
        <v>134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135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idden="1" outlineLevel="1" x14ac:dyDescent="0.2">
      <c r="A207" s="155"/>
      <c r="B207" s="156"/>
      <c r="C207" s="186" t="s">
        <v>406</v>
      </c>
      <c r="D207" s="159"/>
      <c r="E207" s="160">
        <v>73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idden="1" outlineLevel="1" x14ac:dyDescent="0.2">
      <c r="A208" s="155"/>
      <c r="B208" s="156"/>
      <c r="C208" s="186" t="s">
        <v>407</v>
      </c>
      <c r="D208" s="159"/>
      <c r="E208" s="160">
        <v>32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139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22.5" hidden="1" outlineLevel="1" x14ac:dyDescent="0.2">
      <c r="A209" s="169">
        <v>66</v>
      </c>
      <c r="B209" s="170" t="s">
        <v>408</v>
      </c>
      <c r="C209" s="185" t="s">
        <v>409</v>
      </c>
      <c r="D209" s="171" t="s">
        <v>307</v>
      </c>
      <c r="E209" s="172"/>
      <c r="F209" s="173"/>
      <c r="G209" s="174">
        <f>ROUND(E209*F209,2)</f>
        <v>0</v>
      </c>
      <c r="H209" s="173"/>
      <c r="I209" s="174">
        <f>ROUND(E209*H209,2)</f>
        <v>0</v>
      </c>
      <c r="J209" s="173"/>
      <c r="K209" s="174">
        <f>ROUND(E209*J209,2)</f>
        <v>0</v>
      </c>
      <c r="L209" s="174">
        <v>21</v>
      </c>
      <c r="M209" s="174">
        <f>G209*(1+L209/100)</f>
        <v>0</v>
      </c>
      <c r="N209" s="172">
        <v>2.0000000000000001E-4</v>
      </c>
      <c r="O209" s="172">
        <f>ROUND(E209*N209,2)</f>
        <v>0</v>
      </c>
      <c r="P209" s="172">
        <v>0</v>
      </c>
      <c r="Q209" s="172">
        <f>ROUND(E209*P209,2)</f>
        <v>0</v>
      </c>
      <c r="R209" s="174" t="s">
        <v>405</v>
      </c>
      <c r="S209" s="174" t="s">
        <v>133</v>
      </c>
      <c r="T209" s="175" t="s">
        <v>133</v>
      </c>
      <c r="U209" s="158">
        <v>0.252</v>
      </c>
      <c r="V209" s="158">
        <f>ROUND(E209*U209,2)</f>
        <v>0</v>
      </c>
      <c r="W209" s="158"/>
      <c r="X209" s="158" t="s">
        <v>134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135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idden="1" outlineLevel="1" x14ac:dyDescent="0.2">
      <c r="A210" s="155"/>
      <c r="B210" s="156"/>
      <c r="C210" s="186" t="s">
        <v>410</v>
      </c>
      <c r="D210" s="159"/>
      <c r="E210" s="160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idden="1" outlineLevel="1" x14ac:dyDescent="0.2">
      <c r="A211" s="155"/>
      <c r="B211" s="156"/>
      <c r="C211" s="186" t="s">
        <v>411</v>
      </c>
      <c r="D211" s="159"/>
      <c r="E211" s="160">
        <v>366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139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hidden="1" outlineLevel="1" x14ac:dyDescent="0.2">
      <c r="A212" s="169">
        <v>67</v>
      </c>
      <c r="B212" s="170" t="s">
        <v>412</v>
      </c>
      <c r="C212" s="185" t="s">
        <v>413</v>
      </c>
      <c r="D212" s="171" t="s">
        <v>307</v>
      </c>
      <c r="E212" s="172"/>
      <c r="F212" s="173"/>
      <c r="G212" s="174">
        <f>ROUND(E212*F212,2)</f>
        <v>0</v>
      </c>
      <c r="H212" s="173"/>
      <c r="I212" s="174">
        <f>ROUND(E212*H212,2)</f>
        <v>0</v>
      </c>
      <c r="J212" s="173"/>
      <c r="K212" s="174">
        <f>ROUND(E212*J212,2)</f>
        <v>0</v>
      </c>
      <c r="L212" s="174">
        <v>21</v>
      </c>
      <c r="M212" s="174">
        <f>G212*(1+L212/100)</f>
        <v>0</v>
      </c>
      <c r="N212" s="172">
        <v>2.0000000000000001E-4</v>
      </c>
      <c r="O212" s="172">
        <f>ROUND(E212*N212,2)</f>
        <v>0</v>
      </c>
      <c r="P212" s="172">
        <v>0</v>
      </c>
      <c r="Q212" s="172">
        <f>ROUND(E212*P212,2)</f>
        <v>0</v>
      </c>
      <c r="R212" s="174" t="s">
        <v>405</v>
      </c>
      <c r="S212" s="174" t="s">
        <v>133</v>
      </c>
      <c r="T212" s="175" t="s">
        <v>133</v>
      </c>
      <c r="U212" s="158">
        <v>0.28499999999999998</v>
      </c>
      <c r="V212" s="158">
        <f>ROUND(E212*U212,2)</f>
        <v>0</v>
      </c>
      <c r="W212" s="158"/>
      <c r="X212" s="158" t="s">
        <v>134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135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idden="1" outlineLevel="1" x14ac:dyDescent="0.2">
      <c r="A213" s="155"/>
      <c r="B213" s="156"/>
      <c r="C213" s="186" t="s">
        <v>414</v>
      </c>
      <c r="D213" s="159"/>
      <c r="E213" s="160">
        <v>40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139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idden="1" outlineLevel="1" x14ac:dyDescent="0.2">
      <c r="A214" s="169">
        <v>68</v>
      </c>
      <c r="B214" s="170" t="s">
        <v>415</v>
      </c>
      <c r="C214" s="185" t="s">
        <v>416</v>
      </c>
      <c r="D214" s="171" t="s">
        <v>151</v>
      </c>
      <c r="E214" s="172"/>
      <c r="F214" s="173"/>
      <c r="G214" s="174">
        <f>ROUND(E214*F214,2)</f>
        <v>0</v>
      </c>
      <c r="H214" s="173"/>
      <c r="I214" s="174">
        <f>ROUND(E214*H214,2)</f>
        <v>0</v>
      </c>
      <c r="J214" s="173"/>
      <c r="K214" s="174">
        <f>ROUND(E214*J214,2)</f>
        <v>0</v>
      </c>
      <c r="L214" s="174">
        <v>21</v>
      </c>
      <c r="M214" s="174">
        <f>G214*(1+L214/100)</f>
        <v>0</v>
      </c>
      <c r="N214" s="172">
        <v>1.549E-2</v>
      </c>
      <c r="O214" s="172">
        <f>ROUND(E214*N214,2)</f>
        <v>0</v>
      </c>
      <c r="P214" s="172">
        <v>0</v>
      </c>
      <c r="Q214" s="172">
        <f>ROUND(E214*P214,2)</f>
        <v>0</v>
      </c>
      <c r="R214" s="174" t="s">
        <v>405</v>
      </c>
      <c r="S214" s="174" t="s">
        <v>133</v>
      </c>
      <c r="T214" s="175" t="s">
        <v>133</v>
      </c>
      <c r="U214" s="158">
        <v>0</v>
      </c>
      <c r="V214" s="158">
        <f>ROUND(E214*U214,2)</f>
        <v>0</v>
      </c>
      <c r="W214" s="158"/>
      <c r="X214" s="158" t="s">
        <v>134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135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idden="1" outlineLevel="1" x14ac:dyDescent="0.2">
      <c r="A215" s="155"/>
      <c r="B215" s="156"/>
      <c r="C215" s="186" t="s">
        <v>417</v>
      </c>
      <c r="D215" s="159"/>
      <c r="E215" s="160">
        <v>5.2072000000000003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139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hidden="1" outlineLevel="1" x14ac:dyDescent="0.2">
      <c r="A216" s="169">
        <v>69</v>
      </c>
      <c r="B216" s="170" t="s">
        <v>418</v>
      </c>
      <c r="C216" s="185" t="s">
        <v>419</v>
      </c>
      <c r="D216" s="171" t="s">
        <v>151</v>
      </c>
      <c r="E216" s="172"/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72">
        <v>0.55000000000000004</v>
      </c>
      <c r="O216" s="172">
        <f>ROUND(E216*N216,2)</f>
        <v>0</v>
      </c>
      <c r="P216" s="172">
        <v>0</v>
      </c>
      <c r="Q216" s="172">
        <f>ROUND(E216*P216,2)</f>
        <v>0</v>
      </c>
      <c r="R216" s="174" t="s">
        <v>228</v>
      </c>
      <c r="S216" s="174" t="s">
        <v>133</v>
      </c>
      <c r="T216" s="175" t="s">
        <v>133</v>
      </c>
      <c r="U216" s="158">
        <v>0</v>
      </c>
      <c r="V216" s="158">
        <f>ROUND(E216*U216,2)</f>
        <v>0</v>
      </c>
      <c r="W216" s="158"/>
      <c r="X216" s="158" t="s">
        <v>229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230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idden="1" outlineLevel="1" x14ac:dyDescent="0.2">
      <c r="A217" s="155"/>
      <c r="B217" s="156"/>
      <c r="C217" s="186" t="s">
        <v>420</v>
      </c>
      <c r="D217" s="159"/>
      <c r="E217" s="160">
        <v>3.3672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139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ht="22.5" hidden="1" outlineLevel="1" x14ac:dyDescent="0.2">
      <c r="A218" s="169">
        <v>70</v>
      </c>
      <c r="B218" s="170" t="s">
        <v>421</v>
      </c>
      <c r="C218" s="185" t="s">
        <v>422</v>
      </c>
      <c r="D218" s="171" t="s">
        <v>151</v>
      </c>
      <c r="E218" s="172"/>
      <c r="F218" s="173"/>
      <c r="G218" s="174">
        <f>ROUND(E218*F218,2)</f>
        <v>0</v>
      </c>
      <c r="H218" s="173"/>
      <c r="I218" s="174">
        <f>ROUND(E218*H218,2)</f>
        <v>0</v>
      </c>
      <c r="J218" s="173"/>
      <c r="K218" s="174">
        <f>ROUND(E218*J218,2)</f>
        <v>0</v>
      </c>
      <c r="L218" s="174">
        <v>21</v>
      </c>
      <c r="M218" s="174">
        <f>G218*(1+L218/100)</f>
        <v>0</v>
      </c>
      <c r="N218" s="172">
        <v>0.55000000000000004</v>
      </c>
      <c r="O218" s="172">
        <f>ROUND(E218*N218,2)</f>
        <v>0</v>
      </c>
      <c r="P218" s="172">
        <v>0</v>
      </c>
      <c r="Q218" s="172">
        <f>ROUND(E218*P218,2)</f>
        <v>0</v>
      </c>
      <c r="R218" s="174" t="s">
        <v>228</v>
      </c>
      <c r="S218" s="174" t="s">
        <v>133</v>
      </c>
      <c r="T218" s="175" t="s">
        <v>133</v>
      </c>
      <c r="U218" s="158">
        <v>0</v>
      </c>
      <c r="V218" s="158">
        <f>ROUND(E218*U218,2)</f>
        <v>0</v>
      </c>
      <c r="W218" s="158"/>
      <c r="X218" s="158" t="s">
        <v>229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230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idden="1" outlineLevel="1" x14ac:dyDescent="0.2">
      <c r="A219" s="155"/>
      <c r="B219" s="156"/>
      <c r="C219" s="186" t="s">
        <v>423</v>
      </c>
      <c r="D219" s="159"/>
      <c r="E219" s="160">
        <v>1.84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139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idden="1" outlineLevel="1" x14ac:dyDescent="0.2">
      <c r="A220" s="169">
        <v>71</v>
      </c>
      <c r="B220" s="170" t="s">
        <v>424</v>
      </c>
      <c r="C220" s="185" t="s">
        <v>425</v>
      </c>
      <c r="D220" s="171" t="s">
        <v>238</v>
      </c>
      <c r="E220" s="172"/>
      <c r="F220" s="173"/>
      <c r="G220" s="174">
        <f>ROUND(E220*F220,2)</f>
        <v>0</v>
      </c>
      <c r="H220" s="173"/>
      <c r="I220" s="174">
        <f>ROUND(E220*H220,2)</f>
        <v>0</v>
      </c>
      <c r="J220" s="173"/>
      <c r="K220" s="174">
        <f>ROUND(E220*J220,2)</f>
        <v>0</v>
      </c>
      <c r="L220" s="174">
        <v>21</v>
      </c>
      <c r="M220" s="174">
        <f>G220*(1+L220/100)</f>
        <v>0</v>
      </c>
      <c r="N220" s="172">
        <v>0</v>
      </c>
      <c r="O220" s="172">
        <f>ROUND(E220*N220,2)</f>
        <v>0</v>
      </c>
      <c r="P220" s="172">
        <v>0</v>
      </c>
      <c r="Q220" s="172">
        <f>ROUND(E220*P220,2)</f>
        <v>0</v>
      </c>
      <c r="R220" s="174" t="s">
        <v>405</v>
      </c>
      <c r="S220" s="174" t="s">
        <v>133</v>
      </c>
      <c r="T220" s="175" t="s">
        <v>133</v>
      </c>
      <c r="U220" s="158">
        <v>1.7509999999999999</v>
      </c>
      <c r="V220" s="158">
        <f>ROUND(E220*U220,2)</f>
        <v>0</v>
      </c>
      <c r="W220" s="158"/>
      <c r="X220" s="158" t="s">
        <v>387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388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idden="1" outlineLevel="1" x14ac:dyDescent="0.2">
      <c r="A221" s="155"/>
      <c r="B221" s="156"/>
      <c r="C221" s="252" t="s">
        <v>426</v>
      </c>
      <c r="D221" s="253"/>
      <c r="E221" s="253"/>
      <c r="F221" s="253"/>
      <c r="G221" s="253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137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x14ac:dyDescent="0.2">
      <c r="A222" s="162" t="s">
        <v>127</v>
      </c>
      <c r="B222" s="163" t="s">
        <v>88</v>
      </c>
      <c r="C222" s="184" t="s">
        <v>89</v>
      </c>
      <c r="D222" s="164"/>
      <c r="E222" s="165"/>
      <c r="F222" s="166"/>
      <c r="G222" s="166">
        <f>SUMIF(AG223:AG242,"&lt;&gt;NOR",G223:G242)</f>
        <v>0</v>
      </c>
      <c r="H222" s="166"/>
      <c r="I222" s="166">
        <f>SUM(I223:I242)</f>
        <v>0</v>
      </c>
      <c r="J222" s="166"/>
      <c r="K222" s="166">
        <f>SUM(K223:K242)</f>
        <v>0</v>
      </c>
      <c r="L222" s="166"/>
      <c r="M222" s="166">
        <f>SUM(M223:M242)</f>
        <v>0</v>
      </c>
      <c r="N222" s="165"/>
      <c r="O222" s="165">
        <f>SUM(O223:O242)</f>
        <v>0.96000000000000019</v>
      </c>
      <c r="P222" s="165"/>
      <c r="Q222" s="165">
        <f>SUM(Q223:Q242)</f>
        <v>0</v>
      </c>
      <c r="R222" s="166"/>
      <c r="S222" s="166"/>
      <c r="T222" s="167"/>
      <c r="U222" s="161"/>
      <c r="V222" s="161">
        <f>SUM(V223:V242)</f>
        <v>337.40000000000003</v>
      </c>
      <c r="W222" s="161"/>
      <c r="X222" s="161"/>
      <c r="AG222" t="s">
        <v>128</v>
      </c>
    </row>
    <row r="223" spans="1:60" ht="33.75" outlineLevel="1" x14ac:dyDescent="0.2">
      <c r="A223" s="169">
        <v>72</v>
      </c>
      <c r="B223" s="170" t="s">
        <v>427</v>
      </c>
      <c r="C223" s="185" t="s">
        <v>428</v>
      </c>
      <c r="D223" s="171" t="s">
        <v>307</v>
      </c>
      <c r="E223" s="172">
        <v>33.200000000000003</v>
      </c>
      <c r="F223" s="173"/>
      <c r="G223" s="174">
        <f>ROUND(E223*F223,2)</f>
        <v>0</v>
      </c>
      <c r="H223" s="173"/>
      <c r="I223" s="174">
        <f>ROUND(E223*H223,2)</f>
        <v>0</v>
      </c>
      <c r="J223" s="173"/>
      <c r="K223" s="174">
        <f>ROUND(E223*J223,2)</f>
        <v>0</v>
      </c>
      <c r="L223" s="174">
        <v>21</v>
      </c>
      <c r="M223" s="174">
        <f>G223*(1+L223/100)</f>
        <v>0</v>
      </c>
      <c r="N223" s="172">
        <v>3.0000000000000001E-3</v>
      </c>
      <c r="O223" s="172">
        <f>ROUND(E223*N223,2)</f>
        <v>0.1</v>
      </c>
      <c r="P223" s="172">
        <v>0</v>
      </c>
      <c r="Q223" s="172">
        <f>ROUND(E223*P223,2)</f>
        <v>0</v>
      </c>
      <c r="R223" s="174" t="s">
        <v>429</v>
      </c>
      <c r="S223" s="174" t="s">
        <v>133</v>
      </c>
      <c r="T223" s="175" t="s">
        <v>133</v>
      </c>
      <c r="U223" s="158">
        <v>0.47016000000000002</v>
      </c>
      <c r="V223" s="158">
        <f>ROUND(E223*U223,2)</f>
        <v>15.61</v>
      </c>
      <c r="W223" s="158"/>
      <c r="X223" s="158" t="s">
        <v>134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135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6" t="s">
        <v>430</v>
      </c>
      <c r="D224" s="159"/>
      <c r="E224" s="160">
        <v>33.200000000000003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139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ht="33.75" outlineLevel="1" x14ac:dyDescent="0.2">
      <c r="A225" s="169">
        <v>73</v>
      </c>
      <c r="B225" s="170" t="s">
        <v>431</v>
      </c>
      <c r="C225" s="185" t="s">
        <v>432</v>
      </c>
      <c r="D225" s="171" t="s">
        <v>307</v>
      </c>
      <c r="E225" s="172">
        <v>22.1</v>
      </c>
      <c r="F225" s="173"/>
      <c r="G225" s="174">
        <f>ROUND(E225*F225,2)</f>
        <v>0</v>
      </c>
      <c r="H225" s="173"/>
      <c r="I225" s="174">
        <f>ROUND(E225*H225,2)</f>
        <v>0</v>
      </c>
      <c r="J225" s="173"/>
      <c r="K225" s="174">
        <f>ROUND(E225*J225,2)</f>
        <v>0</v>
      </c>
      <c r="L225" s="174">
        <v>21</v>
      </c>
      <c r="M225" s="174">
        <f>G225*(1+L225/100)</f>
        <v>0</v>
      </c>
      <c r="N225" s="172">
        <v>3.7299999999999998E-3</v>
      </c>
      <c r="O225" s="172">
        <f>ROUND(E225*N225,2)</f>
        <v>0.08</v>
      </c>
      <c r="P225" s="172">
        <v>0</v>
      </c>
      <c r="Q225" s="172">
        <f>ROUND(E225*P225,2)</f>
        <v>0</v>
      </c>
      <c r="R225" s="174" t="s">
        <v>429</v>
      </c>
      <c r="S225" s="174" t="s">
        <v>133</v>
      </c>
      <c r="T225" s="175" t="s">
        <v>133</v>
      </c>
      <c r="U225" s="158">
        <v>0.61950000000000005</v>
      </c>
      <c r="V225" s="158">
        <f>ROUND(E225*U225,2)</f>
        <v>13.69</v>
      </c>
      <c r="W225" s="158"/>
      <c r="X225" s="158" t="s">
        <v>134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135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6" t="s">
        <v>433</v>
      </c>
      <c r="D226" s="159"/>
      <c r="E226" s="160">
        <v>22.1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139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 x14ac:dyDescent="0.2">
      <c r="A227" s="169">
        <v>74</v>
      </c>
      <c r="B227" s="170" t="s">
        <v>434</v>
      </c>
      <c r="C227" s="185" t="s">
        <v>435</v>
      </c>
      <c r="D227" s="171" t="s">
        <v>142</v>
      </c>
      <c r="E227" s="172">
        <v>223.04</v>
      </c>
      <c r="F227" s="173"/>
      <c r="G227" s="174">
        <f>ROUND(E227*F227,2)</f>
        <v>0</v>
      </c>
      <c r="H227" s="173"/>
      <c r="I227" s="174">
        <f>ROUND(E227*H227,2)</f>
        <v>0</v>
      </c>
      <c r="J227" s="173"/>
      <c r="K227" s="174">
        <f>ROUND(E227*J227,2)</f>
        <v>0</v>
      </c>
      <c r="L227" s="174">
        <v>21</v>
      </c>
      <c r="M227" s="174">
        <f>G227*(1+L227/100)</f>
        <v>0</v>
      </c>
      <c r="N227" s="172">
        <v>3.0300000000000001E-3</v>
      </c>
      <c r="O227" s="172">
        <f>ROUND(E227*N227,2)</f>
        <v>0.68</v>
      </c>
      <c r="P227" s="172">
        <v>0</v>
      </c>
      <c r="Q227" s="172">
        <f>ROUND(E227*P227,2)</f>
        <v>0</v>
      </c>
      <c r="R227" s="174" t="s">
        <v>429</v>
      </c>
      <c r="S227" s="174" t="s">
        <v>133</v>
      </c>
      <c r="T227" s="175" t="s">
        <v>133</v>
      </c>
      <c r="U227" s="158">
        <v>1.3109999999999999</v>
      </c>
      <c r="V227" s="158">
        <f>ROUND(E227*U227,2)</f>
        <v>292.41000000000003</v>
      </c>
      <c r="W227" s="158"/>
      <c r="X227" s="158" t="s">
        <v>134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135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52" t="s">
        <v>436</v>
      </c>
      <c r="D228" s="253"/>
      <c r="E228" s="253"/>
      <c r="F228" s="253"/>
      <c r="G228" s="253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137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248" t="s">
        <v>437</v>
      </c>
      <c r="D229" s="249"/>
      <c r="E229" s="249"/>
      <c r="F229" s="249"/>
      <c r="G229" s="249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290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86" t="s">
        <v>438</v>
      </c>
      <c r="D230" s="159"/>
      <c r="E230" s="160">
        <v>223.04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139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ht="22.5" outlineLevel="1" x14ac:dyDescent="0.2">
      <c r="A231" s="169">
        <v>75</v>
      </c>
      <c r="B231" s="170" t="s">
        <v>439</v>
      </c>
      <c r="C231" s="185" t="s">
        <v>440</v>
      </c>
      <c r="D231" s="171" t="s">
        <v>307</v>
      </c>
      <c r="E231" s="172">
        <v>27.2</v>
      </c>
      <c r="F231" s="173"/>
      <c r="G231" s="174">
        <f>ROUND(E231*F231,2)</f>
        <v>0</v>
      </c>
      <c r="H231" s="173"/>
      <c r="I231" s="174">
        <f>ROUND(E231*H231,2)</f>
        <v>0</v>
      </c>
      <c r="J231" s="173"/>
      <c r="K231" s="174">
        <f>ROUND(E231*J231,2)</f>
        <v>0</v>
      </c>
      <c r="L231" s="174">
        <v>21</v>
      </c>
      <c r="M231" s="174">
        <f>G231*(1+L231/100)</f>
        <v>0</v>
      </c>
      <c r="N231" s="172">
        <v>1.2700000000000001E-3</v>
      </c>
      <c r="O231" s="172">
        <f>ROUND(E231*N231,2)</f>
        <v>0.03</v>
      </c>
      <c r="P231" s="172">
        <v>0</v>
      </c>
      <c r="Q231" s="172">
        <f>ROUND(E231*P231,2)</f>
        <v>0</v>
      </c>
      <c r="R231" s="174" t="s">
        <v>429</v>
      </c>
      <c r="S231" s="174" t="s">
        <v>133</v>
      </c>
      <c r="T231" s="175" t="s">
        <v>133</v>
      </c>
      <c r="U231" s="158">
        <v>0.24149999999999999</v>
      </c>
      <c r="V231" s="158">
        <f>ROUND(E231*U231,2)</f>
        <v>6.57</v>
      </c>
      <c r="W231" s="158"/>
      <c r="X231" s="158" t="s">
        <v>134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135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250" t="s">
        <v>441</v>
      </c>
      <c r="D232" s="251"/>
      <c r="E232" s="251"/>
      <c r="F232" s="251"/>
      <c r="G232" s="251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290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6" t="s">
        <v>442</v>
      </c>
      <c r="D233" s="159"/>
      <c r="E233" s="160">
        <v>27.2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139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ht="22.5" outlineLevel="1" x14ac:dyDescent="0.2">
      <c r="A234" s="169">
        <v>76</v>
      </c>
      <c r="B234" s="170" t="s">
        <v>443</v>
      </c>
      <c r="C234" s="185" t="s">
        <v>444</v>
      </c>
      <c r="D234" s="171" t="s">
        <v>307</v>
      </c>
      <c r="E234" s="172">
        <v>16.600000000000001</v>
      </c>
      <c r="F234" s="173"/>
      <c r="G234" s="174">
        <f>ROUND(E234*F234,2)</f>
        <v>0</v>
      </c>
      <c r="H234" s="173"/>
      <c r="I234" s="174">
        <f>ROUND(E234*H234,2)</f>
        <v>0</v>
      </c>
      <c r="J234" s="173"/>
      <c r="K234" s="174">
        <f>ROUND(E234*J234,2)</f>
        <v>0</v>
      </c>
      <c r="L234" s="174">
        <v>21</v>
      </c>
      <c r="M234" s="174">
        <f>G234*(1+L234/100)</f>
        <v>0</v>
      </c>
      <c r="N234" s="172">
        <v>3.9899999999999996E-3</v>
      </c>
      <c r="O234" s="172">
        <f>ROUND(E234*N234,2)</f>
        <v>7.0000000000000007E-2</v>
      </c>
      <c r="P234" s="172">
        <v>0</v>
      </c>
      <c r="Q234" s="172">
        <f>ROUND(E234*P234,2)</f>
        <v>0</v>
      </c>
      <c r="R234" s="174" t="s">
        <v>429</v>
      </c>
      <c r="S234" s="174" t="s">
        <v>133</v>
      </c>
      <c r="T234" s="175" t="s">
        <v>133</v>
      </c>
      <c r="U234" s="158">
        <v>0.27600000000000002</v>
      </c>
      <c r="V234" s="158">
        <f>ROUND(E234*U234,2)</f>
        <v>4.58</v>
      </c>
      <c r="W234" s="158"/>
      <c r="X234" s="158" t="s">
        <v>134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135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250" t="s">
        <v>445</v>
      </c>
      <c r="D235" s="251"/>
      <c r="E235" s="251"/>
      <c r="F235" s="251"/>
      <c r="G235" s="251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290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6" t="s">
        <v>446</v>
      </c>
      <c r="D236" s="159"/>
      <c r="E236" s="160">
        <v>16.600000000000001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139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69">
        <v>77</v>
      </c>
      <c r="B237" s="170" t="s">
        <v>447</v>
      </c>
      <c r="C237" s="185" t="s">
        <v>448</v>
      </c>
      <c r="D237" s="171" t="s">
        <v>449</v>
      </c>
      <c r="E237" s="172">
        <v>13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72">
        <v>0</v>
      </c>
      <c r="O237" s="172">
        <f>ROUND(E237*N237,2)</f>
        <v>0</v>
      </c>
      <c r="P237" s="172">
        <v>0</v>
      </c>
      <c r="Q237" s="172">
        <f>ROUND(E237*P237,2)</f>
        <v>0</v>
      </c>
      <c r="R237" s="174"/>
      <c r="S237" s="174" t="s">
        <v>221</v>
      </c>
      <c r="T237" s="175" t="s">
        <v>450</v>
      </c>
      <c r="U237" s="158">
        <v>0</v>
      </c>
      <c r="V237" s="158">
        <f>ROUND(E237*U237,2)</f>
        <v>0</v>
      </c>
      <c r="W237" s="158"/>
      <c r="X237" s="158" t="s">
        <v>223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451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6" t="s">
        <v>452</v>
      </c>
      <c r="D238" s="159"/>
      <c r="E238" s="160">
        <v>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139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6" t="s">
        <v>453</v>
      </c>
      <c r="D239" s="159"/>
      <c r="E239" s="160">
        <v>6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139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6" t="s">
        <v>454</v>
      </c>
      <c r="D240" s="159"/>
      <c r="E240" s="160">
        <v>1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139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9">
        <v>78</v>
      </c>
      <c r="B241" s="170" t="s">
        <v>455</v>
      </c>
      <c r="C241" s="185" t="s">
        <v>456</v>
      </c>
      <c r="D241" s="171" t="s">
        <v>238</v>
      </c>
      <c r="E241" s="172">
        <v>0.95862000000000003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72">
        <v>0</v>
      </c>
      <c r="O241" s="172">
        <f>ROUND(E241*N241,2)</f>
        <v>0</v>
      </c>
      <c r="P241" s="172">
        <v>0</v>
      </c>
      <c r="Q241" s="172">
        <f>ROUND(E241*P241,2)</f>
        <v>0</v>
      </c>
      <c r="R241" s="174" t="s">
        <v>429</v>
      </c>
      <c r="S241" s="174" t="s">
        <v>133</v>
      </c>
      <c r="T241" s="175" t="s">
        <v>133</v>
      </c>
      <c r="U241" s="158">
        <v>4.7370000000000001</v>
      </c>
      <c r="V241" s="158">
        <f>ROUND(E241*U241,2)</f>
        <v>4.54</v>
      </c>
      <c r="W241" s="158"/>
      <c r="X241" s="158" t="s">
        <v>387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388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252" t="s">
        <v>426</v>
      </c>
      <c r="D242" s="253"/>
      <c r="E242" s="253"/>
      <c r="F242" s="253"/>
      <c r="G242" s="253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x14ac:dyDescent="0.2">
      <c r="A243" s="162" t="s">
        <v>127</v>
      </c>
      <c r="B243" s="163" t="s">
        <v>90</v>
      </c>
      <c r="C243" s="184" t="s">
        <v>91</v>
      </c>
      <c r="D243" s="164"/>
      <c r="E243" s="165"/>
      <c r="F243" s="166"/>
      <c r="G243" s="166">
        <f>SUMIF(AG244:AG268,"&lt;&gt;NOR",G244:G268)</f>
        <v>0</v>
      </c>
      <c r="H243" s="166"/>
      <c r="I243" s="166">
        <f>SUM(I244:I268)</f>
        <v>0</v>
      </c>
      <c r="J243" s="166"/>
      <c r="K243" s="166">
        <f>SUM(K244:K268)</f>
        <v>0</v>
      </c>
      <c r="L243" s="166"/>
      <c r="M243" s="166">
        <f>SUM(M244:M268)</f>
        <v>0</v>
      </c>
      <c r="N243" s="165"/>
      <c r="O243" s="165">
        <f>SUM(O244:O268)</f>
        <v>0.80999999999999994</v>
      </c>
      <c r="P243" s="165"/>
      <c r="Q243" s="165">
        <f>SUM(Q244:Q268)</f>
        <v>0.27</v>
      </c>
      <c r="R243" s="166"/>
      <c r="S243" s="166"/>
      <c r="T243" s="167"/>
      <c r="U243" s="161"/>
      <c r="V243" s="161">
        <f>SUM(V244:V268)</f>
        <v>414.89</v>
      </c>
      <c r="W243" s="161"/>
      <c r="X243" s="161"/>
      <c r="AG243" t="s">
        <v>128</v>
      </c>
    </row>
    <row r="244" spans="1:60" ht="22.5" outlineLevel="1" x14ac:dyDescent="0.2">
      <c r="A244" s="169">
        <v>79</v>
      </c>
      <c r="B244" s="170" t="s">
        <v>457</v>
      </c>
      <c r="C244" s="185" t="s">
        <v>458</v>
      </c>
      <c r="D244" s="171" t="s">
        <v>320</v>
      </c>
      <c r="E244" s="172">
        <v>1200</v>
      </c>
      <c r="F244" s="173"/>
      <c r="G244" s="174">
        <f>ROUND(E244*F244,2)</f>
        <v>0</v>
      </c>
      <c r="H244" s="173"/>
      <c r="I244" s="174">
        <f>ROUND(E244*H244,2)</f>
        <v>0</v>
      </c>
      <c r="J244" s="173"/>
      <c r="K244" s="174">
        <f>ROUND(E244*J244,2)</f>
        <v>0</v>
      </c>
      <c r="L244" s="174">
        <v>21</v>
      </c>
      <c r="M244" s="174">
        <f>G244*(1+L244/100)</f>
        <v>0</v>
      </c>
      <c r="N244" s="172">
        <v>6.0000000000000002E-5</v>
      </c>
      <c r="O244" s="172">
        <f>ROUND(E244*N244,2)</f>
        <v>7.0000000000000007E-2</v>
      </c>
      <c r="P244" s="172">
        <v>0</v>
      </c>
      <c r="Q244" s="172">
        <f>ROUND(E244*P244,2)</f>
        <v>0</v>
      </c>
      <c r="R244" s="174" t="s">
        <v>459</v>
      </c>
      <c r="S244" s="174" t="s">
        <v>133</v>
      </c>
      <c r="T244" s="175" t="s">
        <v>133</v>
      </c>
      <c r="U244" s="158">
        <v>0.05</v>
      </c>
      <c r="V244" s="158">
        <f>ROUND(E244*U244,2)</f>
        <v>60</v>
      </c>
      <c r="W244" s="158"/>
      <c r="X244" s="158" t="s">
        <v>134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135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6" t="s">
        <v>460</v>
      </c>
      <c r="D245" s="159"/>
      <c r="E245" s="160">
        <v>1200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139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69">
        <v>80</v>
      </c>
      <c r="B246" s="170" t="s">
        <v>461</v>
      </c>
      <c r="C246" s="185" t="s">
        <v>462</v>
      </c>
      <c r="D246" s="171" t="s">
        <v>307</v>
      </c>
      <c r="E246" s="172">
        <v>29</v>
      </c>
      <c r="F246" s="173"/>
      <c r="G246" s="174">
        <f>ROUND(E246*F246,2)</f>
        <v>0</v>
      </c>
      <c r="H246" s="173"/>
      <c r="I246" s="174">
        <f>ROUND(E246*H246,2)</f>
        <v>0</v>
      </c>
      <c r="J246" s="173"/>
      <c r="K246" s="174">
        <f>ROUND(E246*J246,2)</f>
        <v>0</v>
      </c>
      <c r="L246" s="174">
        <v>21</v>
      </c>
      <c r="M246" s="174">
        <f>G246*(1+L246/100)</f>
        <v>0</v>
      </c>
      <c r="N246" s="172">
        <v>0</v>
      </c>
      <c r="O246" s="172">
        <f>ROUND(E246*N246,2)</f>
        <v>0</v>
      </c>
      <c r="P246" s="172">
        <v>9.2499999999999995E-3</v>
      </c>
      <c r="Q246" s="172">
        <f>ROUND(E246*P246,2)</f>
        <v>0.27</v>
      </c>
      <c r="R246" s="174" t="s">
        <v>459</v>
      </c>
      <c r="S246" s="174" t="s">
        <v>133</v>
      </c>
      <c r="T246" s="175" t="s">
        <v>133</v>
      </c>
      <c r="U246" s="158">
        <v>0.28699999999999998</v>
      </c>
      <c r="V246" s="158">
        <f>ROUND(E246*U246,2)</f>
        <v>8.32</v>
      </c>
      <c r="W246" s="158"/>
      <c r="X246" s="158" t="s">
        <v>134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135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86" t="s">
        <v>463</v>
      </c>
      <c r="D247" s="159"/>
      <c r="E247" s="160">
        <v>29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139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69">
        <v>81</v>
      </c>
      <c r="B248" s="170" t="s">
        <v>464</v>
      </c>
      <c r="C248" s="185" t="s">
        <v>465</v>
      </c>
      <c r="D248" s="171" t="s">
        <v>227</v>
      </c>
      <c r="E248" s="172">
        <f>E250+E251+E252+E253+E254+E255</f>
        <v>13834.699199999999</v>
      </c>
      <c r="F248" s="173"/>
      <c r="G248" s="174">
        <f>ROUND(E248*F248,2)</f>
        <v>0</v>
      </c>
      <c r="H248" s="173"/>
      <c r="I248" s="174">
        <f>ROUND(E248*H248,2)</f>
        <v>0</v>
      </c>
      <c r="J248" s="173"/>
      <c r="K248" s="174">
        <f>ROUND(E248*J248,2)</f>
        <v>0</v>
      </c>
      <c r="L248" s="174">
        <v>21</v>
      </c>
      <c r="M248" s="174">
        <f>G248*(1+L248/100)</f>
        <v>0</v>
      </c>
      <c r="N248" s="172">
        <v>0</v>
      </c>
      <c r="O248" s="172">
        <f>ROUND(E248*N248,2)</f>
        <v>0</v>
      </c>
      <c r="P248" s="172">
        <v>0</v>
      </c>
      <c r="Q248" s="172">
        <f>ROUND(E248*P248,2)</f>
        <v>0</v>
      </c>
      <c r="R248" s="174"/>
      <c r="S248" s="174" t="s">
        <v>221</v>
      </c>
      <c r="T248" s="175" t="s">
        <v>450</v>
      </c>
      <c r="U248" s="158">
        <v>0</v>
      </c>
      <c r="V248" s="158">
        <f>ROUND(E248*U248,2)</f>
        <v>0</v>
      </c>
      <c r="W248" s="158"/>
      <c r="X248" s="158" t="s">
        <v>223</v>
      </c>
      <c r="Y248" s="148"/>
      <c r="Z248" s="148"/>
      <c r="AA248" s="148"/>
      <c r="AB248" s="148"/>
      <c r="AC248" s="148"/>
      <c r="AD248" s="148"/>
      <c r="AE248" s="148"/>
      <c r="AF248" s="148"/>
      <c r="AG248" s="148" t="s">
        <v>451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6" t="s">
        <v>466</v>
      </c>
      <c r="D249" s="159"/>
      <c r="E249" s="160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139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6" t="s">
        <v>467</v>
      </c>
      <c r="D250" s="159"/>
      <c r="E250" s="160">
        <v>259.2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139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86" t="s">
        <v>468</v>
      </c>
      <c r="D251" s="159"/>
      <c r="E251" s="160">
        <v>1576.2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139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86" t="s">
        <v>469</v>
      </c>
      <c r="D252" s="159"/>
      <c r="E252" s="160">
        <v>8142.9120000000003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139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6" t="s">
        <v>553</v>
      </c>
      <c r="D253" s="159"/>
      <c r="E253" s="160">
        <v>705.93600000000004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139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6" t="s">
        <v>470</v>
      </c>
      <c r="D254" s="159"/>
      <c r="E254" s="160">
        <v>390.45119999999997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139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6" t="s">
        <v>471</v>
      </c>
      <c r="D255" s="159"/>
      <c r="E255" s="160">
        <v>2760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139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69">
        <v>82</v>
      </c>
      <c r="B256" s="170" t="s">
        <v>472</v>
      </c>
      <c r="C256" s="185" t="s">
        <v>473</v>
      </c>
      <c r="D256" s="171" t="s">
        <v>227</v>
      </c>
      <c r="E256" s="172">
        <f>E258+E259+E260+E261+E262+E263</f>
        <v>11528.916000000001</v>
      </c>
      <c r="F256" s="173"/>
      <c r="G256" s="174">
        <f>ROUND(E256*F256,2)</f>
        <v>0</v>
      </c>
      <c r="H256" s="173"/>
      <c r="I256" s="174">
        <f>ROUND(E256*H256,2)</f>
        <v>0</v>
      </c>
      <c r="J256" s="173"/>
      <c r="K256" s="174">
        <f>ROUND(E256*J256,2)</f>
        <v>0</v>
      </c>
      <c r="L256" s="174">
        <v>21</v>
      </c>
      <c r="M256" s="174">
        <f>G256*(1+L256/100)</f>
        <v>0</v>
      </c>
      <c r="N256" s="172">
        <v>5.0000000000000002E-5</v>
      </c>
      <c r="O256" s="172">
        <f>ROUND(E256*N256,2)</f>
        <v>0.57999999999999996</v>
      </c>
      <c r="P256" s="172">
        <v>0</v>
      </c>
      <c r="Q256" s="172">
        <f>ROUND(E256*P256,2)</f>
        <v>0</v>
      </c>
      <c r="R256" s="174"/>
      <c r="S256" s="174" t="s">
        <v>221</v>
      </c>
      <c r="T256" s="175" t="s">
        <v>450</v>
      </c>
      <c r="U256" s="158">
        <v>0.03</v>
      </c>
      <c r="V256" s="158">
        <f>ROUND(E256*U256,2)</f>
        <v>345.87</v>
      </c>
      <c r="W256" s="158"/>
      <c r="X256" s="158" t="s">
        <v>223</v>
      </c>
      <c r="Y256" s="148"/>
      <c r="Z256" s="148"/>
      <c r="AA256" s="148"/>
      <c r="AB256" s="148"/>
      <c r="AC256" s="148"/>
      <c r="AD256" s="148"/>
      <c r="AE256" s="148"/>
      <c r="AF256" s="148"/>
      <c r="AG256" s="148" t="s">
        <v>451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86" t="s">
        <v>474</v>
      </c>
      <c r="D257" s="159"/>
      <c r="E257" s="160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139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6" t="s">
        <v>475</v>
      </c>
      <c r="D258" s="159"/>
      <c r="E258" s="160">
        <v>216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139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86" t="s">
        <v>476</v>
      </c>
      <c r="D259" s="159"/>
      <c r="E259" s="160">
        <v>1313.5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139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86" t="s">
        <v>477</v>
      </c>
      <c r="D260" s="159"/>
      <c r="E260" s="160">
        <v>6785.76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139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6" t="s">
        <v>478</v>
      </c>
      <c r="D261" s="159"/>
      <c r="E261" s="160">
        <v>588.28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139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6" t="s">
        <v>479</v>
      </c>
      <c r="D262" s="159"/>
      <c r="E262" s="160">
        <v>325.37599999999998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139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6" t="s">
        <v>480</v>
      </c>
      <c r="D263" s="159"/>
      <c r="E263" s="160">
        <v>2300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139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7">
        <v>83</v>
      </c>
      <c r="B264" s="178" t="s">
        <v>481</v>
      </c>
      <c r="C264" s="187" t="s">
        <v>482</v>
      </c>
      <c r="D264" s="179" t="s">
        <v>483</v>
      </c>
      <c r="E264" s="180">
        <v>1.2</v>
      </c>
      <c r="F264" s="181"/>
      <c r="G264" s="182">
        <f>ROUND(E264*F264,2)</f>
        <v>0</v>
      </c>
      <c r="H264" s="181"/>
      <c r="I264" s="182">
        <f>ROUND(E264*H264,2)</f>
        <v>0</v>
      </c>
      <c r="J264" s="181"/>
      <c r="K264" s="182">
        <f>ROUND(E264*J264,2)</f>
        <v>0</v>
      </c>
      <c r="L264" s="182">
        <v>21</v>
      </c>
      <c r="M264" s="182">
        <f>G264*(1+L264/100)</f>
        <v>0</v>
      </c>
      <c r="N264" s="180">
        <v>0.124</v>
      </c>
      <c r="O264" s="180">
        <f>ROUND(E264*N264,2)</f>
        <v>0.15</v>
      </c>
      <c r="P264" s="180">
        <v>0</v>
      </c>
      <c r="Q264" s="180">
        <f>ROUND(E264*P264,2)</f>
        <v>0</v>
      </c>
      <c r="R264" s="182" t="s">
        <v>228</v>
      </c>
      <c r="S264" s="182" t="s">
        <v>133</v>
      </c>
      <c r="T264" s="183" t="s">
        <v>133</v>
      </c>
      <c r="U264" s="158">
        <v>0</v>
      </c>
      <c r="V264" s="158">
        <f>ROUND(E264*U264,2)</f>
        <v>0</v>
      </c>
      <c r="W264" s="158"/>
      <c r="X264" s="158" t="s">
        <v>229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230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77">
        <v>84</v>
      </c>
      <c r="B265" s="178" t="s">
        <v>484</v>
      </c>
      <c r="C265" s="187" t="s">
        <v>485</v>
      </c>
      <c r="D265" s="179" t="s">
        <v>320</v>
      </c>
      <c r="E265" s="180">
        <v>1200</v>
      </c>
      <c r="F265" s="181"/>
      <c r="G265" s="182">
        <f>ROUND(E265*F265,2)</f>
        <v>0</v>
      </c>
      <c r="H265" s="181"/>
      <c r="I265" s="182">
        <f>ROUND(E265*H265,2)</f>
        <v>0</v>
      </c>
      <c r="J265" s="181"/>
      <c r="K265" s="182">
        <f>ROUND(E265*J265,2)</f>
        <v>0</v>
      </c>
      <c r="L265" s="182">
        <v>21</v>
      </c>
      <c r="M265" s="182">
        <f>G265*(1+L265/100)</f>
        <v>0</v>
      </c>
      <c r="N265" s="180">
        <v>0</v>
      </c>
      <c r="O265" s="180">
        <f>ROUND(E265*N265,2)</f>
        <v>0</v>
      </c>
      <c r="P265" s="180">
        <v>0</v>
      </c>
      <c r="Q265" s="180">
        <f>ROUND(E265*P265,2)</f>
        <v>0</v>
      </c>
      <c r="R265" s="182" t="s">
        <v>228</v>
      </c>
      <c r="S265" s="182" t="s">
        <v>133</v>
      </c>
      <c r="T265" s="183" t="s">
        <v>133</v>
      </c>
      <c r="U265" s="158">
        <v>0</v>
      </c>
      <c r="V265" s="158">
        <f>ROUND(E265*U265,2)</f>
        <v>0</v>
      </c>
      <c r="W265" s="158"/>
      <c r="X265" s="158" t="s">
        <v>229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230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22.5" outlineLevel="1" x14ac:dyDescent="0.2">
      <c r="A266" s="177">
        <v>85</v>
      </c>
      <c r="B266" s="178" t="s">
        <v>486</v>
      </c>
      <c r="C266" s="187" t="s">
        <v>487</v>
      </c>
      <c r="D266" s="179" t="s">
        <v>483</v>
      </c>
      <c r="E266" s="180">
        <v>1.2</v>
      </c>
      <c r="F266" s="181"/>
      <c r="G266" s="182">
        <f>ROUND(E266*F266,2)</f>
        <v>0</v>
      </c>
      <c r="H266" s="181"/>
      <c r="I266" s="182">
        <f>ROUND(E266*H266,2)</f>
        <v>0</v>
      </c>
      <c r="J266" s="181"/>
      <c r="K266" s="182">
        <f>ROUND(E266*J266,2)</f>
        <v>0</v>
      </c>
      <c r="L266" s="182">
        <v>21</v>
      </c>
      <c r="M266" s="182">
        <f>G266*(1+L266/100)</f>
        <v>0</v>
      </c>
      <c r="N266" s="180">
        <v>1.12E-2</v>
      </c>
      <c r="O266" s="180">
        <f>ROUND(E266*N266,2)</f>
        <v>0.01</v>
      </c>
      <c r="P266" s="180">
        <v>0</v>
      </c>
      <c r="Q266" s="180">
        <f>ROUND(E266*P266,2)</f>
        <v>0</v>
      </c>
      <c r="R266" s="182" t="s">
        <v>228</v>
      </c>
      <c r="S266" s="182" t="s">
        <v>133</v>
      </c>
      <c r="T266" s="183" t="s">
        <v>133</v>
      </c>
      <c r="U266" s="158">
        <v>0</v>
      </c>
      <c r="V266" s="158">
        <f>ROUND(E266*U266,2)</f>
        <v>0</v>
      </c>
      <c r="W266" s="158"/>
      <c r="X266" s="158" t="s">
        <v>229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230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69">
        <v>86</v>
      </c>
      <c r="B267" s="170" t="s">
        <v>488</v>
      </c>
      <c r="C267" s="185" t="s">
        <v>489</v>
      </c>
      <c r="D267" s="171" t="s">
        <v>238</v>
      </c>
      <c r="E267" s="172">
        <v>0.23424</v>
      </c>
      <c r="F267" s="173"/>
      <c r="G267" s="174">
        <f>ROUND(E267*F267,2)</f>
        <v>0</v>
      </c>
      <c r="H267" s="173"/>
      <c r="I267" s="174">
        <f>ROUND(E267*H267,2)</f>
        <v>0</v>
      </c>
      <c r="J267" s="173"/>
      <c r="K267" s="174">
        <f>ROUND(E267*J267,2)</f>
        <v>0</v>
      </c>
      <c r="L267" s="174">
        <v>21</v>
      </c>
      <c r="M267" s="174">
        <f>G267*(1+L267/100)</f>
        <v>0</v>
      </c>
      <c r="N267" s="172">
        <v>0</v>
      </c>
      <c r="O267" s="172">
        <f>ROUND(E267*N267,2)</f>
        <v>0</v>
      </c>
      <c r="P267" s="172">
        <v>0</v>
      </c>
      <c r="Q267" s="172">
        <f>ROUND(E267*P267,2)</f>
        <v>0</v>
      </c>
      <c r="R267" s="174" t="s">
        <v>459</v>
      </c>
      <c r="S267" s="174" t="s">
        <v>133</v>
      </c>
      <c r="T267" s="175" t="s">
        <v>133</v>
      </c>
      <c r="U267" s="158">
        <v>3.0059999999999998</v>
      </c>
      <c r="V267" s="158">
        <f>ROUND(E267*U267,2)</f>
        <v>0.7</v>
      </c>
      <c r="W267" s="158"/>
      <c r="X267" s="158" t="s">
        <v>387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388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252" t="s">
        <v>426</v>
      </c>
      <c r="D268" s="253"/>
      <c r="E268" s="253"/>
      <c r="F268" s="253"/>
      <c r="G268" s="253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137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x14ac:dyDescent="0.2">
      <c r="A269" s="162" t="s">
        <v>127</v>
      </c>
      <c r="B269" s="163" t="s">
        <v>92</v>
      </c>
      <c r="C269" s="184" t="s">
        <v>93</v>
      </c>
      <c r="D269" s="164"/>
      <c r="E269" s="165"/>
      <c r="F269" s="166"/>
      <c r="G269" s="166">
        <f>SUMIF(AG270:AG292,"&lt;&gt;NOR",G270:G292)</f>
        <v>0</v>
      </c>
      <c r="H269" s="166"/>
      <c r="I269" s="166">
        <f>SUM(I270:I292)</f>
        <v>0</v>
      </c>
      <c r="J269" s="166"/>
      <c r="K269" s="166">
        <f>SUM(K270:K292)</f>
        <v>0</v>
      </c>
      <c r="L269" s="166"/>
      <c r="M269" s="166">
        <f>SUM(M270:M292)</f>
        <v>0</v>
      </c>
      <c r="N269" s="165"/>
      <c r="O269" s="165">
        <f>SUM(O270:O292)</f>
        <v>0.29000000000000004</v>
      </c>
      <c r="P269" s="165"/>
      <c r="Q269" s="165">
        <f>SUM(Q270:Q292)</f>
        <v>0</v>
      </c>
      <c r="R269" s="166"/>
      <c r="S269" s="166"/>
      <c r="T269" s="167"/>
      <c r="U269" s="161"/>
      <c r="V269" s="161">
        <f>SUM(V270:V292)</f>
        <v>112.11</v>
      </c>
      <c r="W269" s="161"/>
      <c r="X269" s="161"/>
      <c r="AG269" t="s">
        <v>128</v>
      </c>
    </row>
    <row r="270" spans="1:60" ht="22.5" outlineLevel="1" x14ac:dyDescent="0.2">
      <c r="A270" s="169">
        <v>87</v>
      </c>
      <c r="B270" s="170" t="s">
        <v>490</v>
      </c>
      <c r="C270" s="185" t="s">
        <v>491</v>
      </c>
      <c r="D270" s="171" t="s">
        <v>142</v>
      </c>
      <c r="E270" s="172">
        <v>560.53899999999999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72">
        <v>2.7999999999999998E-4</v>
      </c>
      <c r="O270" s="172">
        <f>ROUND(E270*N270,2)</f>
        <v>0.16</v>
      </c>
      <c r="P270" s="172">
        <v>0</v>
      </c>
      <c r="Q270" s="172">
        <f>ROUND(E270*P270,2)</f>
        <v>0</v>
      </c>
      <c r="R270" s="174" t="s">
        <v>492</v>
      </c>
      <c r="S270" s="174" t="s">
        <v>133</v>
      </c>
      <c r="T270" s="175" t="s">
        <v>133</v>
      </c>
      <c r="U270" s="158">
        <v>0.16</v>
      </c>
      <c r="V270" s="158">
        <f>ROUND(E270*U270,2)</f>
        <v>89.69</v>
      </c>
      <c r="W270" s="158"/>
      <c r="X270" s="158" t="s">
        <v>134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135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252" t="s">
        <v>493</v>
      </c>
      <c r="D271" s="253"/>
      <c r="E271" s="253"/>
      <c r="F271" s="253"/>
      <c r="G271" s="253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137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6" t="s">
        <v>494</v>
      </c>
      <c r="D272" s="159"/>
      <c r="E272" s="160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139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6" t="s">
        <v>495</v>
      </c>
      <c r="D273" s="159"/>
      <c r="E273" s="160">
        <v>0.9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139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6" t="s">
        <v>496</v>
      </c>
      <c r="D274" s="159"/>
      <c r="E274" s="160">
        <v>37.74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139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6" t="s">
        <v>497</v>
      </c>
      <c r="D275" s="159"/>
      <c r="E275" s="160">
        <v>186.52799999999999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139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6" t="s">
        <v>498</v>
      </c>
      <c r="D276" s="159"/>
      <c r="E276" s="160">
        <v>52.899000000000001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139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86" t="s">
        <v>499</v>
      </c>
      <c r="D277" s="159"/>
      <c r="E277" s="160">
        <v>14.432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139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86" t="s">
        <v>500</v>
      </c>
      <c r="D278" s="159"/>
      <c r="E278" s="160">
        <v>45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139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86" t="s">
        <v>501</v>
      </c>
      <c r="D279" s="159"/>
      <c r="E279" s="160">
        <v>223.04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139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69">
        <v>88</v>
      </c>
      <c r="B280" s="170" t="s">
        <v>502</v>
      </c>
      <c r="C280" s="185" t="s">
        <v>503</v>
      </c>
      <c r="D280" s="171" t="s">
        <v>142</v>
      </c>
      <c r="E280" s="172">
        <v>560.53899999999999</v>
      </c>
      <c r="F280" s="173"/>
      <c r="G280" s="174">
        <f>ROUND(E280*F280,2)</f>
        <v>0</v>
      </c>
      <c r="H280" s="173"/>
      <c r="I280" s="174">
        <f>ROUND(E280*H280,2)</f>
        <v>0</v>
      </c>
      <c r="J280" s="173"/>
      <c r="K280" s="174">
        <f>ROUND(E280*J280,2)</f>
        <v>0</v>
      </c>
      <c r="L280" s="174">
        <v>21</v>
      </c>
      <c r="M280" s="174">
        <f>G280*(1+L280/100)</f>
        <v>0</v>
      </c>
      <c r="N280" s="172">
        <v>2.3000000000000001E-4</v>
      </c>
      <c r="O280" s="172">
        <f>ROUND(E280*N280,2)</f>
        <v>0.13</v>
      </c>
      <c r="P280" s="172">
        <v>0</v>
      </c>
      <c r="Q280" s="172">
        <f>ROUND(E280*P280,2)</f>
        <v>0</v>
      </c>
      <c r="R280" s="174" t="s">
        <v>492</v>
      </c>
      <c r="S280" s="174" t="s">
        <v>133</v>
      </c>
      <c r="T280" s="175" t="s">
        <v>133</v>
      </c>
      <c r="U280" s="158">
        <v>0.04</v>
      </c>
      <c r="V280" s="158">
        <f>ROUND(E280*U280,2)</f>
        <v>22.42</v>
      </c>
      <c r="W280" s="158"/>
      <c r="X280" s="158" t="s">
        <v>134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135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252" t="s">
        <v>493</v>
      </c>
      <c r="D281" s="253"/>
      <c r="E281" s="253"/>
      <c r="F281" s="253"/>
      <c r="G281" s="253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137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6" t="s">
        <v>504</v>
      </c>
      <c r="D282" s="159"/>
      <c r="E282" s="160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139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6" t="s">
        <v>495</v>
      </c>
      <c r="D283" s="159"/>
      <c r="E283" s="160">
        <v>0.9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139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6" t="s">
        <v>496</v>
      </c>
      <c r="D284" s="159"/>
      <c r="E284" s="160">
        <v>37.74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139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86" t="s">
        <v>497</v>
      </c>
      <c r="D285" s="159"/>
      <c r="E285" s="160">
        <v>186.52799999999999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139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86" t="s">
        <v>498</v>
      </c>
      <c r="D286" s="159"/>
      <c r="E286" s="160">
        <v>52.899000000000001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139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6" t="s">
        <v>499</v>
      </c>
      <c r="D287" s="159"/>
      <c r="E287" s="160">
        <v>14.432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139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6" t="s">
        <v>500</v>
      </c>
      <c r="D288" s="159"/>
      <c r="E288" s="160">
        <v>45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139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6" t="s">
        <v>501</v>
      </c>
      <c r="D289" s="159"/>
      <c r="E289" s="160">
        <v>223.04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139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hidden="1" outlineLevel="1" x14ac:dyDescent="0.2">
      <c r="A290" s="169">
        <v>89</v>
      </c>
      <c r="B290" s="170" t="s">
        <v>505</v>
      </c>
      <c r="C290" s="185" t="s">
        <v>506</v>
      </c>
      <c r="D290" s="171" t="s">
        <v>142</v>
      </c>
      <c r="E290" s="172"/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72">
        <v>3.2000000000000003E-4</v>
      </c>
      <c r="O290" s="172">
        <f>ROUND(E290*N290,2)</f>
        <v>0</v>
      </c>
      <c r="P290" s="172">
        <v>0</v>
      </c>
      <c r="Q290" s="172">
        <f>ROUND(E290*P290,2)</f>
        <v>0</v>
      </c>
      <c r="R290" s="174" t="s">
        <v>492</v>
      </c>
      <c r="S290" s="174" t="s">
        <v>133</v>
      </c>
      <c r="T290" s="175" t="s">
        <v>133</v>
      </c>
      <c r="U290" s="158">
        <v>9.7000000000000003E-2</v>
      </c>
      <c r="V290" s="158">
        <f>ROUND(E290*U290,2)</f>
        <v>0</v>
      </c>
      <c r="W290" s="158"/>
      <c r="X290" s="158" t="s">
        <v>134</v>
      </c>
      <c r="Y290" s="148"/>
      <c r="Z290" s="148"/>
      <c r="AA290" s="148"/>
      <c r="AB290" s="148"/>
      <c r="AC290" s="148"/>
      <c r="AD290" s="148"/>
      <c r="AE290" s="148"/>
      <c r="AF290" s="148"/>
      <c r="AG290" s="148" t="s">
        <v>135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hidden="1" outlineLevel="1" x14ac:dyDescent="0.2">
      <c r="A291" s="155"/>
      <c r="B291" s="156"/>
      <c r="C291" s="252" t="s">
        <v>507</v>
      </c>
      <c r="D291" s="253"/>
      <c r="E291" s="253"/>
      <c r="F291" s="253"/>
      <c r="G291" s="253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137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hidden="1" outlineLevel="1" x14ac:dyDescent="0.2">
      <c r="A292" s="155"/>
      <c r="B292" s="156"/>
      <c r="C292" s="186" t="s">
        <v>508</v>
      </c>
      <c r="D292" s="159"/>
      <c r="E292" s="160">
        <v>73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139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collapsed="1" x14ac:dyDescent="0.2">
      <c r="A293" s="162" t="s">
        <v>127</v>
      </c>
      <c r="B293" s="163" t="s">
        <v>94</v>
      </c>
      <c r="C293" s="184" t="s">
        <v>95</v>
      </c>
      <c r="D293" s="164"/>
      <c r="E293" s="165"/>
      <c r="F293" s="166"/>
      <c r="G293" s="166">
        <f>SUMIF(AG294:AG296,"&lt;&gt;NOR",G294:G296)</f>
        <v>0</v>
      </c>
      <c r="H293" s="166"/>
      <c r="I293" s="166">
        <f>SUM(I294:I296)</f>
        <v>0</v>
      </c>
      <c r="J293" s="166"/>
      <c r="K293" s="166">
        <f>SUM(K294:K296)</f>
        <v>0</v>
      </c>
      <c r="L293" s="166"/>
      <c r="M293" s="166">
        <f>SUM(M294:M296)</f>
        <v>0</v>
      </c>
      <c r="N293" s="165"/>
      <c r="O293" s="165">
        <f>SUM(O294:O296)</f>
        <v>0</v>
      </c>
      <c r="P293" s="165"/>
      <c r="Q293" s="165">
        <f>SUM(Q294:Q296)</f>
        <v>0</v>
      </c>
      <c r="R293" s="166"/>
      <c r="S293" s="166"/>
      <c r="T293" s="167"/>
      <c r="U293" s="161"/>
      <c r="V293" s="161">
        <f>SUM(V294:V296)</f>
        <v>0</v>
      </c>
      <c r="W293" s="161"/>
      <c r="X293" s="161"/>
      <c r="AG293" t="s">
        <v>128</v>
      </c>
    </row>
    <row r="294" spans="1:60" hidden="1" outlineLevel="1" x14ac:dyDescent="0.2">
      <c r="A294" s="169">
        <v>90</v>
      </c>
      <c r="B294" s="170" t="s">
        <v>509</v>
      </c>
      <c r="C294" s="185" t="s">
        <v>510</v>
      </c>
      <c r="D294" s="171" t="s">
        <v>320</v>
      </c>
      <c r="E294" s="172"/>
      <c r="F294" s="173"/>
      <c r="G294" s="174">
        <f>ROUND(E294*F294,2)</f>
        <v>0</v>
      </c>
      <c r="H294" s="173"/>
      <c r="I294" s="174">
        <f>ROUND(E294*H294,2)</f>
        <v>0</v>
      </c>
      <c r="J294" s="173"/>
      <c r="K294" s="174">
        <f>ROUND(E294*J294,2)</f>
        <v>0</v>
      </c>
      <c r="L294" s="174">
        <v>21</v>
      </c>
      <c r="M294" s="174">
        <f>G294*(1+L294/100)</f>
        <v>0</v>
      </c>
      <c r="N294" s="172">
        <v>0</v>
      </c>
      <c r="O294" s="172">
        <f>ROUND(E294*N294,2)</f>
        <v>0</v>
      </c>
      <c r="P294" s="172">
        <v>0</v>
      </c>
      <c r="Q294" s="172">
        <f>ROUND(E294*P294,2)</f>
        <v>0</v>
      </c>
      <c r="R294" s="174"/>
      <c r="S294" s="174" t="s">
        <v>133</v>
      </c>
      <c r="T294" s="175" t="s">
        <v>133</v>
      </c>
      <c r="U294" s="158">
        <v>0</v>
      </c>
      <c r="V294" s="158">
        <f>ROUND(E294*U294,2)</f>
        <v>0</v>
      </c>
      <c r="W294" s="158"/>
      <c r="X294" s="158" t="s">
        <v>134</v>
      </c>
      <c r="Y294" s="148"/>
      <c r="Z294" s="148"/>
      <c r="AA294" s="148"/>
      <c r="AB294" s="148"/>
      <c r="AC294" s="148"/>
      <c r="AD294" s="148"/>
      <c r="AE294" s="148"/>
      <c r="AF294" s="148"/>
      <c r="AG294" s="148" t="s">
        <v>135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idden="1" outlineLevel="1" x14ac:dyDescent="0.2">
      <c r="A295" s="155"/>
      <c r="B295" s="156"/>
      <c r="C295" s="186" t="s">
        <v>511</v>
      </c>
      <c r="D295" s="159"/>
      <c r="E295" s="160">
        <v>2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139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hidden="1" outlineLevel="1" x14ac:dyDescent="0.2">
      <c r="A296" s="177">
        <v>91</v>
      </c>
      <c r="B296" s="178" t="s">
        <v>512</v>
      </c>
      <c r="C296" s="187" t="s">
        <v>513</v>
      </c>
      <c r="D296" s="179" t="s">
        <v>449</v>
      </c>
      <c r="E296" s="180"/>
      <c r="F296" s="181"/>
      <c r="G296" s="182">
        <f>ROUND(E296*F296,2)</f>
        <v>0</v>
      </c>
      <c r="H296" s="181"/>
      <c r="I296" s="182">
        <f>ROUND(E296*H296,2)</f>
        <v>0</v>
      </c>
      <c r="J296" s="181"/>
      <c r="K296" s="182">
        <f>ROUND(E296*J296,2)</f>
        <v>0</v>
      </c>
      <c r="L296" s="182">
        <v>21</v>
      </c>
      <c r="M296" s="182">
        <f>G296*(1+L296/100)</f>
        <v>0</v>
      </c>
      <c r="N296" s="180">
        <v>0</v>
      </c>
      <c r="O296" s="180">
        <f>ROUND(E296*N296,2)</f>
        <v>0</v>
      </c>
      <c r="P296" s="180">
        <v>0</v>
      </c>
      <c r="Q296" s="180">
        <f>ROUND(E296*P296,2)</f>
        <v>0</v>
      </c>
      <c r="R296" s="182"/>
      <c r="S296" s="182" t="s">
        <v>221</v>
      </c>
      <c r="T296" s="183" t="s">
        <v>450</v>
      </c>
      <c r="U296" s="158">
        <v>0</v>
      </c>
      <c r="V296" s="158">
        <f>ROUND(E296*U296,2)</f>
        <v>0</v>
      </c>
      <c r="W296" s="158"/>
      <c r="X296" s="158" t="s">
        <v>223</v>
      </c>
      <c r="Y296" s="148"/>
      <c r="Z296" s="148"/>
      <c r="AA296" s="148"/>
      <c r="AB296" s="148"/>
      <c r="AC296" s="148"/>
      <c r="AD296" s="148"/>
      <c r="AE296" s="148"/>
      <c r="AF296" s="148"/>
      <c r="AG296" s="148" t="s">
        <v>451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collapsed="1" x14ac:dyDescent="0.2">
      <c r="A297" s="162" t="s">
        <v>127</v>
      </c>
      <c r="B297" s="163" t="s">
        <v>96</v>
      </c>
      <c r="C297" s="184" t="s">
        <v>97</v>
      </c>
      <c r="D297" s="164"/>
      <c r="E297" s="165"/>
      <c r="F297" s="166"/>
      <c r="G297" s="166">
        <f>SUMIF(AG298:AG304,"&lt;&gt;NOR",G298:G304)</f>
        <v>0</v>
      </c>
      <c r="H297" s="166"/>
      <c r="I297" s="166">
        <f>SUM(I298:I304)</f>
        <v>0</v>
      </c>
      <c r="J297" s="166"/>
      <c r="K297" s="166">
        <f>SUM(K298:K304)</f>
        <v>0</v>
      </c>
      <c r="L297" s="166"/>
      <c r="M297" s="166">
        <f>SUM(M298:M304)</f>
        <v>0</v>
      </c>
      <c r="N297" s="165"/>
      <c r="O297" s="165">
        <f>SUM(O298:O304)</f>
        <v>0</v>
      </c>
      <c r="P297" s="165"/>
      <c r="Q297" s="165">
        <f>SUM(Q298:Q304)</f>
        <v>0</v>
      </c>
      <c r="R297" s="166"/>
      <c r="S297" s="166"/>
      <c r="T297" s="167"/>
      <c r="U297" s="161"/>
      <c r="V297" s="161">
        <f>SUM(V298:V304)</f>
        <v>0</v>
      </c>
      <c r="W297" s="161"/>
      <c r="X297" s="161"/>
      <c r="AG297" t="s">
        <v>128</v>
      </c>
    </row>
    <row r="298" spans="1:60" hidden="1" outlineLevel="1" x14ac:dyDescent="0.2">
      <c r="A298" s="177">
        <v>92</v>
      </c>
      <c r="B298" s="178" t="s">
        <v>514</v>
      </c>
      <c r="C298" s="187" t="s">
        <v>515</v>
      </c>
      <c r="D298" s="179" t="s">
        <v>238</v>
      </c>
      <c r="E298" s="180"/>
      <c r="F298" s="181"/>
      <c r="G298" s="182">
        <f>ROUND(E298*F298,2)</f>
        <v>0</v>
      </c>
      <c r="H298" s="181"/>
      <c r="I298" s="182">
        <f>ROUND(E298*H298,2)</f>
        <v>0</v>
      </c>
      <c r="J298" s="181"/>
      <c r="K298" s="182">
        <f>ROUND(E298*J298,2)</f>
        <v>0</v>
      </c>
      <c r="L298" s="182">
        <v>21</v>
      </c>
      <c r="M298" s="182">
        <f>G298*(1+L298/100)</f>
        <v>0</v>
      </c>
      <c r="N298" s="180">
        <v>0</v>
      </c>
      <c r="O298" s="180">
        <f>ROUND(E298*N298,2)</f>
        <v>0</v>
      </c>
      <c r="P298" s="180">
        <v>0</v>
      </c>
      <c r="Q298" s="180">
        <f>ROUND(E298*P298,2)</f>
        <v>0</v>
      </c>
      <c r="R298" s="182" t="s">
        <v>143</v>
      </c>
      <c r="S298" s="182" t="s">
        <v>133</v>
      </c>
      <c r="T298" s="183" t="s">
        <v>133</v>
      </c>
      <c r="U298" s="158">
        <v>0.746</v>
      </c>
      <c r="V298" s="158">
        <f>ROUND(E298*U298,2)</f>
        <v>0</v>
      </c>
      <c r="W298" s="158"/>
      <c r="X298" s="158" t="s">
        <v>516</v>
      </c>
      <c r="Y298" s="148"/>
      <c r="Z298" s="148"/>
      <c r="AA298" s="148"/>
      <c r="AB298" s="148"/>
      <c r="AC298" s="148"/>
      <c r="AD298" s="148"/>
      <c r="AE298" s="148"/>
      <c r="AF298" s="148"/>
      <c r="AG298" s="148" t="s">
        <v>517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hidden="1" outlineLevel="1" x14ac:dyDescent="0.2">
      <c r="A299" s="169">
        <v>93</v>
      </c>
      <c r="B299" s="170" t="s">
        <v>518</v>
      </c>
      <c r="C299" s="185" t="s">
        <v>519</v>
      </c>
      <c r="D299" s="171" t="s">
        <v>238</v>
      </c>
      <c r="E299" s="172"/>
      <c r="F299" s="173"/>
      <c r="G299" s="174">
        <f>ROUND(E299*F299,2)</f>
        <v>0</v>
      </c>
      <c r="H299" s="173"/>
      <c r="I299" s="174">
        <f>ROUND(E299*H299,2)</f>
        <v>0</v>
      </c>
      <c r="J299" s="173"/>
      <c r="K299" s="174">
        <f>ROUND(E299*J299,2)</f>
        <v>0</v>
      </c>
      <c r="L299" s="174">
        <v>21</v>
      </c>
      <c r="M299" s="174">
        <f>G299*(1+L299/100)</f>
        <v>0</v>
      </c>
      <c r="N299" s="172">
        <v>0</v>
      </c>
      <c r="O299" s="172">
        <f>ROUND(E299*N299,2)</f>
        <v>0</v>
      </c>
      <c r="P299" s="172">
        <v>0</v>
      </c>
      <c r="Q299" s="172">
        <f>ROUND(E299*P299,2)</f>
        <v>0</v>
      </c>
      <c r="R299" s="174" t="s">
        <v>377</v>
      </c>
      <c r="S299" s="174" t="s">
        <v>133</v>
      </c>
      <c r="T299" s="175" t="s">
        <v>133</v>
      </c>
      <c r="U299" s="158">
        <v>0.49</v>
      </c>
      <c r="V299" s="158">
        <f>ROUND(E299*U299,2)</f>
        <v>0</v>
      </c>
      <c r="W299" s="158"/>
      <c r="X299" s="158" t="s">
        <v>516</v>
      </c>
      <c r="Y299" s="148"/>
      <c r="Z299" s="148"/>
      <c r="AA299" s="148"/>
      <c r="AB299" s="148"/>
      <c r="AC299" s="148"/>
      <c r="AD299" s="148"/>
      <c r="AE299" s="148"/>
      <c r="AF299" s="148"/>
      <c r="AG299" s="148" t="s">
        <v>517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hidden="1" outlineLevel="1" x14ac:dyDescent="0.2">
      <c r="A300" s="155"/>
      <c r="B300" s="156"/>
      <c r="C300" s="250" t="s">
        <v>520</v>
      </c>
      <c r="D300" s="251"/>
      <c r="E300" s="251"/>
      <c r="F300" s="251"/>
      <c r="G300" s="251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290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idden="1" outlineLevel="1" x14ac:dyDescent="0.2">
      <c r="A301" s="177">
        <v>94</v>
      </c>
      <c r="B301" s="178" t="s">
        <v>521</v>
      </c>
      <c r="C301" s="187" t="s">
        <v>522</v>
      </c>
      <c r="D301" s="179" t="s">
        <v>238</v>
      </c>
      <c r="E301" s="180"/>
      <c r="F301" s="181"/>
      <c r="G301" s="182">
        <f>ROUND(E301*F301,2)</f>
        <v>0</v>
      </c>
      <c r="H301" s="181"/>
      <c r="I301" s="182">
        <f>ROUND(E301*H301,2)</f>
        <v>0</v>
      </c>
      <c r="J301" s="181"/>
      <c r="K301" s="182">
        <f>ROUND(E301*J301,2)</f>
        <v>0</v>
      </c>
      <c r="L301" s="182">
        <v>21</v>
      </c>
      <c r="M301" s="182">
        <f>G301*(1+L301/100)</f>
        <v>0</v>
      </c>
      <c r="N301" s="180">
        <v>0</v>
      </c>
      <c r="O301" s="180">
        <f>ROUND(E301*N301,2)</f>
        <v>0</v>
      </c>
      <c r="P301" s="180">
        <v>0</v>
      </c>
      <c r="Q301" s="180">
        <f>ROUND(E301*P301,2)</f>
        <v>0</v>
      </c>
      <c r="R301" s="182" t="s">
        <v>377</v>
      </c>
      <c r="S301" s="182" t="s">
        <v>133</v>
      </c>
      <c r="T301" s="183" t="s">
        <v>133</v>
      </c>
      <c r="U301" s="158">
        <v>0</v>
      </c>
      <c r="V301" s="158">
        <f>ROUND(E301*U301,2)</f>
        <v>0</v>
      </c>
      <c r="W301" s="158"/>
      <c r="X301" s="158" t="s">
        <v>516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517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hidden="1" outlineLevel="1" x14ac:dyDescent="0.2">
      <c r="A302" s="177">
        <v>95</v>
      </c>
      <c r="B302" s="178" t="s">
        <v>523</v>
      </c>
      <c r="C302" s="187" t="s">
        <v>524</v>
      </c>
      <c r="D302" s="179" t="s">
        <v>238</v>
      </c>
      <c r="E302" s="180"/>
      <c r="F302" s="181"/>
      <c r="G302" s="182">
        <f>ROUND(E302*F302,2)</f>
        <v>0</v>
      </c>
      <c r="H302" s="181"/>
      <c r="I302" s="182">
        <f>ROUND(E302*H302,2)</f>
        <v>0</v>
      </c>
      <c r="J302" s="181"/>
      <c r="K302" s="182">
        <f>ROUND(E302*J302,2)</f>
        <v>0</v>
      </c>
      <c r="L302" s="182">
        <v>21</v>
      </c>
      <c r="M302" s="182">
        <f>G302*(1+L302/100)</f>
        <v>0</v>
      </c>
      <c r="N302" s="180">
        <v>0</v>
      </c>
      <c r="O302" s="180">
        <f>ROUND(E302*N302,2)</f>
        <v>0</v>
      </c>
      <c r="P302" s="180">
        <v>0</v>
      </c>
      <c r="Q302" s="180">
        <f>ROUND(E302*P302,2)</f>
        <v>0</v>
      </c>
      <c r="R302" s="182" t="s">
        <v>377</v>
      </c>
      <c r="S302" s="182" t="s">
        <v>133</v>
      </c>
      <c r="T302" s="183" t="s">
        <v>133</v>
      </c>
      <c r="U302" s="158">
        <v>0.94199999999999995</v>
      </c>
      <c r="V302" s="158">
        <f>ROUND(E302*U302,2)</f>
        <v>0</v>
      </c>
      <c r="W302" s="158"/>
      <c r="X302" s="158" t="s">
        <v>516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517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ht="22.5" hidden="1" outlineLevel="1" x14ac:dyDescent="0.2">
      <c r="A303" s="177">
        <v>96</v>
      </c>
      <c r="B303" s="178" t="s">
        <v>525</v>
      </c>
      <c r="C303" s="187" t="s">
        <v>526</v>
      </c>
      <c r="D303" s="179" t="s">
        <v>238</v>
      </c>
      <c r="E303" s="180"/>
      <c r="F303" s="181"/>
      <c r="G303" s="182">
        <f>ROUND(E303*F303,2)</f>
        <v>0</v>
      </c>
      <c r="H303" s="181"/>
      <c r="I303" s="182">
        <f>ROUND(E303*H303,2)</f>
        <v>0</v>
      </c>
      <c r="J303" s="181"/>
      <c r="K303" s="182">
        <f>ROUND(E303*J303,2)</f>
        <v>0</v>
      </c>
      <c r="L303" s="182">
        <v>21</v>
      </c>
      <c r="M303" s="182">
        <f>G303*(1+L303/100)</f>
        <v>0</v>
      </c>
      <c r="N303" s="180">
        <v>0</v>
      </c>
      <c r="O303" s="180">
        <f>ROUND(E303*N303,2)</f>
        <v>0</v>
      </c>
      <c r="P303" s="180">
        <v>0</v>
      </c>
      <c r="Q303" s="180">
        <f>ROUND(E303*P303,2)</f>
        <v>0</v>
      </c>
      <c r="R303" s="182" t="s">
        <v>377</v>
      </c>
      <c r="S303" s="182" t="s">
        <v>133</v>
      </c>
      <c r="T303" s="183" t="s">
        <v>133</v>
      </c>
      <c r="U303" s="158">
        <v>0.105</v>
      </c>
      <c r="V303" s="158">
        <f>ROUND(E303*U303,2)</f>
        <v>0</v>
      </c>
      <c r="W303" s="158"/>
      <c r="X303" s="158" t="s">
        <v>516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517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idden="1" outlineLevel="1" x14ac:dyDescent="0.2">
      <c r="A304" s="177">
        <v>97</v>
      </c>
      <c r="B304" s="178" t="s">
        <v>527</v>
      </c>
      <c r="C304" s="187" t="s">
        <v>528</v>
      </c>
      <c r="D304" s="179" t="s">
        <v>238</v>
      </c>
      <c r="E304" s="180"/>
      <c r="F304" s="181"/>
      <c r="G304" s="182">
        <f>ROUND(E304*F304,2)</f>
        <v>0</v>
      </c>
      <c r="H304" s="181"/>
      <c r="I304" s="182">
        <f>ROUND(E304*H304,2)</f>
        <v>0</v>
      </c>
      <c r="J304" s="181"/>
      <c r="K304" s="182">
        <f>ROUND(E304*J304,2)</f>
        <v>0</v>
      </c>
      <c r="L304" s="182">
        <v>21</v>
      </c>
      <c r="M304" s="182">
        <f>G304*(1+L304/100)</f>
        <v>0</v>
      </c>
      <c r="N304" s="180">
        <v>0</v>
      </c>
      <c r="O304" s="180">
        <f>ROUND(E304*N304,2)</f>
        <v>0</v>
      </c>
      <c r="P304" s="180">
        <v>0</v>
      </c>
      <c r="Q304" s="180">
        <f>ROUND(E304*P304,2)</f>
        <v>0</v>
      </c>
      <c r="R304" s="182" t="s">
        <v>377</v>
      </c>
      <c r="S304" s="182" t="s">
        <v>133</v>
      </c>
      <c r="T304" s="183" t="s">
        <v>133</v>
      </c>
      <c r="U304" s="158">
        <v>0</v>
      </c>
      <c r="V304" s="158">
        <f>ROUND(E304*U304,2)</f>
        <v>0</v>
      </c>
      <c r="W304" s="158"/>
      <c r="X304" s="158" t="s">
        <v>516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517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x14ac:dyDescent="0.2">
      <c r="A305" s="162" t="s">
        <v>127</v>
      </c>
      <c r="B305" s="163" t="s">
        <v>99</v>
      </c>
      <c r="C305" s="184" t="s">
        <v>27</v>
      </c>
      <c r="D305" s="164"/>
      <c r="E305" s="165"/>
      <c r="F305" s="166"/>
      <c r="G305" s="166">
        <f>SUMIF(AG306:AG319,"&lt;&gt;NOR",G306:G319)</f>
        <v>0</v>
      </c>
      <c r="H305" s="166"/>
      <c r="I305" s="166">
        <f>SUM(I306:I319)</f>
        <v>0</v>
      </c>
      <c r="J305" s="166"/>
      <c r="K305" s="166">
        <f>SUM(K306:K319)</f>
        <v>0</v>
      </c>
      <c r="L305" s="166"/>
      <c r="M305" s="166">
        <f>SUM(M306:M319)</f>
        <v>0</v>
      </c>
      <c r="N305" s="165"/>
      <c r="O305" s="165">
        <f>SUM(O306:O319)</f>
        <v>0</v>
      </c>
      <c r="P305" s="165"/>
      <c r="Q305" s="165">
        <f>SUM(Q306:Q319)</f>
        <v>0</v>
      </c>
      <c r="R305" s="166"/>
      <c r="S305" s="166"/>
      <c r="T305" s="167"/>
      <c r="U305" s="161"/>
      <c r="V305" s="161">
        <f>SUM(V306:V319)</f>
        <v>0</v>
      </c>
      <c r="W305" s="161"/>
      <c r="X305" s="161"/>
      <c r="AG305" t="s">
        <v>128</v>
      </c>
    </row>
    <row r="306" spans="1:60" outlineLevel="1" x14ac:dyDescent="0.2">
      <c r="A306" s="177">
        <v>98</v>
      </c>
      <c r="B306" s="178" t="s">
        <v>529</v>
      </c>
      <c r="C306" s="187" t="s">
        <v>530</v>
      </c>
      <c r="D306" s="179" t="s">
        <v>531</v>
      </c>
      <c r="E306" s="180"/>
      <c r="F306" s="181"/>
      <c r="G306" s="182">
        <f>ROUND(E306*F306,2)</f>
        <v>0</v>
      </c>
      <c r="H306" s="181"/>
      <c r="I306" s="182">
        <f>ROUND(E306*H306,2)</f>
        <v>0</v>
      </c>
      <c r="J306" s="181"/>
      <c r="K306" s="182">
        <f>ROUND(E306*J306,2)</f>
        <v>0</v>
      </c>
      <c r="L306" s="182">
        <v>21</v>
      </c>
      <c r="M306" s="182">
        <f>G306*(1+L306/100)</f>
        <v>0</v>
      </c>
      <c r="N306" s="180">
        <v>0</v>
      </c>
      <c r="O306" s="180">
        <f>ROUND(E306*N306,2)</f>
        <v>0</v>
      </c>
      <c r="P306" s="180">
        <v>0</v>
      </c>
      <c r="Q306" s="180">
        <f>ROUND(E306*P306,2)</f>
        <v>0</v>
      </c>
      <c r="R306" s="182"/>
      <c r="S306" s="182" t="s">
        <v>133</v>
      </c>
      <c r="T306" s="183" t="s">
        <v>450</v>
      </c>
      <c r="U306" s="158">
        <v>0</v>
      </c>
      <c r="V306" s="158">
        <f>ROUND(E306*U306,2)</f>
        <v>0</v>
      </c>
      <c r="W306" s="158"/>
      <c r="X306" s="158" t="s">
        <v>532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533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69">
        <v>99</v>
      </c>
      <c r="B307" s="170" t="s">
        <v>534</v>
      </c>
      <c r="C307" s="185" t="s">
        <v>535</v>
      </c>
      <c r="D307" s="171" t="s">
        <v>531</v>
      </c>
      <c r="E307" s="172">
        <v>1</v>
      </c>
      <c r="F307" s="173"/>
      <c r="G307" s="174">
        <f>ROUND(E307*F307,2)</f>
        <v>0</v>
      </c>
      <c r="H307" s="173"/>
      <c r="I307" s="174">
        <f>ROUND(E307*H307,2)</f>
        <v>0</v>
      </c>
      <c r="J307" s="173"/>
      <c r="K307" s="174">
        <f>ROUND(E307*J307,2)</f>
        <v>0</v>
      </c>
      <c r="L307" s="174">
        <v>21</v>
      </c>
      <c r="M307" s="174">
        <f>G307*(1+L307/100)</f>
        <v>0</v>
      </c>
      <c r="N307" s="172">
        <v>0</v>
      </c>
      <c r="O307" s="172">
        <f>ROUND(E307*N307,2)</f>
        <v>0</v>
      </c>
      <c r="P307" s="172">
        <v>0</v>
      </c>
      <c r="Q307" s="172">
        <f>ROUND(E307*P307,2)</f>
        <v>0</v>
      </c>
      <c r="R307" s="174"/>
      <c r="S307" s="174" t="s">
        <v>133</v>
      </c>
      <c r="T307" s="175" t="s">
        <v>450</v>
      </c>
      <c r="U307" s="158">
        <v>0</v>
      </c>
      <c r="V307" s="158">
        <f>ROUND(E307*U307,2)</f>
        <v>0</v>
      </c>
      <c r="W307" s="158"/>
      <c r="X307" s="158" t="s">
        <v>532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533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250" t="s">
        <v>536</v>
      </c>
      <c r="D308" s="251"/>
      <c r="E308" s="251"/>
      <c r="F308" s="251"/>
      <c r="G308" s="251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290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76" t="str">
        <f>C308</f>
        <v>Vybudování zpevněných ploch pro skladování materiálu, doprava a osazení kontejnerů nebo ohrazení pro skladování materiálu.</v>
      </c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248" t="s">
        <v>550</v>
      </c>
      <c r="D309" s="249"/>
      <c r="E309" s="249"/>
      <c r="F309" s="249"/>
      <c r="G309" s="249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290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248" t="s">
        <v>537</v>
      </c>
      <c r="D310" s="249"/>
      <c r="E310" s="249"/>
      <c r="F310" s="249"/>
      <c r="G310" s="249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290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76" t="str">
        <f>C310</f>
        <v>Doprava a osazení mobilních buněk sociálního zařízení – umývárny, toalety, šatny. Přizpůsobení prostor zadavatele pro tyto účely.</v>
      </c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69">
        <v>100</v>
      </c>
      <c r="B311" s="170" t="s">
        <v>538</v>
      </c>
      <c r="C311" s="185" t="s">
        <v>539</v>
      </c>
      <c r="D311" s="171" t="s">
        <v>531</v>
      </c>
      <c r="E311" s="172">
        <v>1</v>
      </c>
      <c r="F311" s="173"/>
      <c r="G311" s="174">
        <f>ROUND(E311*F311,2)</f>
        <v>0</v>
      </c>
      <c r="H311" s="173"/>
      <c r="I311" s="174">
        <f>ROUND(E311*H311,2)</f>
        <v>0</v>
      </c>
      <c r="J311" s="173"/>
      <c r="K311" s="174">
        <f>ROUND(E311*J311,2)</f>
        <v>0</v>
      </c>
      <c r="L311" s="174">
        <v>21</v>
      </c>
      <c r="M311" s="174">
        <f>G311*(1+L311/100)</f>
        <v>0</v>
      </c>
      <c r="N311" s="172">
        <v>0</v>
      </c>
      <c r="O311" s="172">
        <f>ROUND(E311*N311,2)</f>
        <v>0</v>
      </c>
      <c r="P311" s="172">
        <v>0</v>
      </c>
      <c r="Q311" s="172">
        <f>ROUND(E311*P311,2)</f>
        <v>0</v>
      </c>
      <c r="R311" s="174"/>
      <c r="S311" s="174" t="s">
        <v>133</v>
      </c>
      <c r="T311" s="175" t="s">
        <v>450</v>
      </c>
      <c r="U311" s="158">
        <v>0</v>
      </c>
      <c r="V311" s="158">
        <f>ROUND(E311*U311,2)</f>
        <v>0</v>
      </c>
      <c r="W311" s="158"/>
      <c r="X311" s="158" t="s">
        <v>532</v>
      </c>
      <c r="Y311" s="148"/>
      <c r="Z311" s="148"/>
      <c r="AA311" s="148"/>
      <c r="AB311" s="148"/>
      <c r="AC311" s="148"/>
      <c r="AD311" s="148"/>
      <c r="AE311" s="148"/>
      <c r="AF311" s="148"/>
      <c r="AG311" s="148" t="s">
        <v>533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250" t="s">
        <v>540</v>
      </c>
      <c r="D312" s="251"/>
      <c r="E312" s="251"/>
      <c r="F312" s="251"/>
      <c r="G312" s="251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290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248" t="s">
        <v>551</v>
      </c>
      <c r="D313" s="249"/>
      <c r="E313" s="249"/>
      <c r="F313" s="249"/>
      <c r="G313" s="249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290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248" t="s">
        <v>541</v>
      </c>
      <c r="D314" s="249"/>
      <c r="E314" s="249"/>
      <c r="F314" s="249"/>
      <c r="G314" s="249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290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248" t="s">
        <v>542</v>
      </c>
      <c r="D315" s="249"/>
      <c r="E315" s="249"/>
      <c r="F315" s="249"/>
      <c r="G315" s="249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290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69">
        <v>101</v>
      </c>
      <c r="B316" s="170" t="s">
        <v>543</v>
      </c>
      <c r="C316" s="185" t="s">
        <v>544</v>
      </c>
      <c r="D316" s="171" t="s">
        <v>531</v>
      </c>
      <c r="E316" s="172">
        <v>1</v>
      </c>
      <c r="F316" s="173"/>
      <c r="G316" s="174">
        <f>ROUND(E316*F316,2)</f>
        <v>0</v>
      </c>
      <c r="H316" s="173"/>
      <c r="I316" s="174">
        <f>ROUND(E316*H316,2)</f>
        <v>0</v>
      </c>
      <c r="J316" s="173"/>
      <c r="K316" s="174">
        <f>ROUND(E316*J316,2)</f>
        <v>0</v>
      </c>
      <c r="L316" s="174">
        <v>21</v>
      </c>
      <c r="M316" s="174">
        <f>G316*(1+L316/100)</f>
        <v>0</v>
      </c>
      <c r="N316" s="172">
        <v>0</v>
      </c>
      <c r="O316" s="172">
        <f>ROUND(E316*N316,2)</f>
        <v>0</v>
      </c>
      <c r="P316" s="172">
        <v>0</v>
      </c>
      <c r="Q316" s="172">
        <f>ROUND(E316*P316,2)</f>
        <v>0</v>
      </c>
      <c r="R316" s="174"/>
      <c r="S316" s="174" t="s">
        <v>133</v>
      </c>
      <c r="T316" s="175" t="s">
        <v>450</v>
      </c>
      <c r="U316" s="158">
        <v>0</v>
      </c>
      <c r="V316" s="158">
        <f>ROUND(E316*U316,2)</f>
        <v>0</v>
      </c>
      <c r="W316" s="158"/>
      <c r="X316" s="158" t="s">
        <v>532</v>
      </c>
      <c r="Y316" s="148"/>
      <c r="Z316" s="148"/>
      <c r="AA316" s="148"/>
      <c r="AB316" s="148"/>
      <c r="AC316" s="148"/>
      <c r="AD316" s="148"/>
      <c r="AE316" s="148"/>
      <c r="AF316" s="148"/>
      <c r="AG316" s="148" t="s">
        <v>533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250" t="s">
        <v>545</v>
      </c>
      <c r="D317" s="251"/>
      <c r="E317" s="251"/>
      <c r="F317" s="251"/>
      <c r="G317" s="251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290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76" t="str">
        <f>C317</f>
        <v>Odvoz kontejnerů a ohrazení pro skladování a uvedení zpevněných ploch pro skladování do původního stavu.</v>
      </c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248" t="s">
        <v>546</v>
      </c>
      <c r="D318" s="249"/>
      <c r="E318" s="249"/>
      <c r="F318" s="249"/>
      <c r="G318" s="249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290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69">
        <v>102</v>
      </c>
      <c r="B319" s="170" t="s">
        <v>547</v>
      </c>
      <c r="C319" s="185" t="s">
        <v>548</v>
      </c>
      <c r="D319" s="171" t="s">
        <v>531</v>
      </c>
      <c r="E319" s="172">
        <v>1</v>
      </c>
      <c r="F319" s="173"/>
      <c r="G319" s="174">
        <f>ROUND(E319*F319,2)</f>
        <v>0</v>
      </c>
      <c r="H319" s="173"/>
      <c r="I319" s="174">
        <f>ROUND(E319*H319,2)</f>
        <v>0</v>
      </c>
      <c r="J319" s="173"/>
      <c r="K319" s="174">
        <f>ROUND(E319*J319,2)</f>
        <v>0</v>
      </c>
      <c r="L319" s="174">
        <v>21</v>
      </c>
      <c r="M319" s="174">
        <f>G319*(1+L319/100)</f>
        <v>0</v>
      </c>
      <c r="N319" s="172">
        <v>0</v>
      </c>
      <c r="O319" s="172">
        <f>ROUND(E319*N319,2)</f>
        <v>0</v>
      </c>
      <c r="P319" s="172">
        <v>0</v>
      </c>
      <c r="Q319" s="172">
        <f>ROUND(E319*P319,2)</f>
        <v>0</v>
      </c>
      <c r="R319" s="174"/>
      <c r="S319" s="174" t="s">
        <v>133</v>
      </c>
      <c r="T319" s="175" t="s">
        <v>450</v>
      </c>
      <c r="U319" s="158">
        <v>0</v>
      </c>
      <c r="V319" s="158">
        <f>ROUND(E319*U319,2)</f>
        <v>0</v>
      </c>
      <c r="W319" s="158"/>
      <c r="X319" s="158" t="s">
        <v>532</v>
      </c>
      <c r="Y319" s="148"/>
      <c r="Z319" s="148"/>
      <c r="AA319" s="148"/>
      <c r="AB319" s="148"/>
      <c r="AC319" s="148"/>
      <c r="AD319" s="148"/>
      <c r="AE319" s="148"/>
      <c r="AF319" s="148"/>
      <c r="AG319" s="148" t="s">
        <v>533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x14ac:dyDescent="0.2">
      <c r="A320" s="3"/>
      <c r="B320" s="4"/>
      <c r="C320" s="188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AE320">
        <v>15</v>
      </c>
      <c r="AF320">
        <v>21</v>
      </c>
      <c r="AG320" t="s">
        <v>114</v>
      </c>
    </row>
    <row r="321" spans="1:33" x14ac:dyDescent="0.2">
      <c r="A321" s="151"/>
      <c r="B321" s="152" t="s">
        <v>29</v>
      </c>
      <c r="C321" s="189"/>
      <c r="D321" s="153"/>
      <c r="E321" s="154"/>
      <c r="F321" s="154"/>
      <c r="G321" s="168">
        <f>G8+G92+G131+G135+G148+G157+G168+G174+G177+G186+G193+G196+G205+G222+G243+G269+G293+G297+G305</f>
        <v>0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AE321">
        <f>SUMIF(L7:L319,AE320,G7:G319)</f>
        <v>0</v>
      </c>
      <c r="AF321">
        <f>SUMIF(L7:L319,AF320,G7:G319)</f>
        <v>0</v>
      </c>
      <c r="AG321" t="s">
        <v>549</v>
      </c>
    </row>
    <row r="322" spans="1:33" x14ac:dyDescent="0.2">
      <c r="C322" s="190"/>
      <c r="D322" s="10"/>
      <c r="AG322" t="s">
        <v>552</v>
      </c>
    </row>
    <row r="323" spans="1:33" x14ac:dyDescent="0.2">
      <c r="D323" s="10"/>
    </row>
    <row r="324" spans="1:33" x14ac:dyDescent="0.2">
      <c r="D324" s="10"/>
    </row>
    <row r="325" spans="1:33" x14ac:dyDescent="0.2">
      <c r="D325" s="10"/>
    </row>
    <row r="326" spans="1:33" x14ac:dyDescent="0.2">
      <c r="D326" s="10"/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customSheetViews>
    <customSheetView guid="{37145498-ABCD-47CA-BCE4-EFFE4D29B40D}" hiddenRows="1" hiddenColumns="1">
      <pane ySplit="6" topLeftCell="A8" activePane="bottomLeft" state="frozen"/>
      <selection pane="bottomLeft" activeCell="A9" sqref="A9:XFD16"/>
      <pageMargins left="0.59055118110236204" right="0.196850393700787" top="0.78740157499999996" bottom="0.78740157499999996" header="0.3" footer="0.3"/>
      <pageSetup paperSize="9" orientation="landscape" r:id="rId1"/>
      <headerFooter>
        <oddFooter>&amp;RStránka &amp;P z &amp;N&amp;LZpracováno programem BUILDpower S,  © RTS, a.s.</oddFooter>
      </headerFooter>
    </customSheetView>
  </customSheetViews>
  <mergeCells count="61">
    <mergeCell ref="C13:G13"/>
    <mergeCell ref="A1:G1"/>
    <mergeCell ref="C2:G2"/>
    <mergeCell ref="C3:G3"/>
    <mergeCell ref="C4:G4"/>
    <mergeCell ref="C10:G10"/>
    <mergeCell ref="C94:G94"/>
    <mergeCell ref="C18:G18"/>
    <mergeCell ref="C21:G21"/>
    <mergeCell ref="C27:G27"/>
    <mergeCell ref="C30:G30"/>
    <mergeCell ref="C33:G33"/>
    <mergeCell ref="C36:G36"/>
    <mergeCell ref="C41:G41"/>
    <mergeCell ref="C48:G48"/>
    <mergeCell ref="C49:G49"/>
    <mergeCell ref="C55:G55"/>
    <mergeCell ref="C58:G58"/>
    <mergeCell ref="C133:G133"/>
    <mergeCell ref="C97:G97"/>
    <mergeCell ref="C100:G100"/>
    <mergeCell ref="C103:G103"/>
    <mergeCell ref="C106:G106"/>
    <mergeCell ref="C109:G109"/>
    <mergeCell ref="C112:G112"/>
    <mergeCell ref="C116:G116"/>
    <mergeCell ref="C120:G120"/>
    <mergeCell ref="C121:G121"/>
    <mergeCell ref="C124:G124"/>
    <mergeCell ref="C127:G127"/>
    <mergeCell ref="C221:G221"/>
    <mergeCell ref="C137:G137"/>
    <mergeCell ref="C140:G140"/>
    <mergeCell ref="C150:G150"/>
    <mergeCell ref="C154:G154"/>
    <mergeCell ref="C155:G155"/>
    <mergeCell ref="C159:G159"/>
    <mergeCell ref="C162:G162"/>
    <mergeCell ref="C164:G164"/>
    <mergeCell ref="C170:G170"/>
    <mergeCell ref="C184:G184"/>
    <mergeCell ref="C195:G195"/>
    <mergeCell ref="C309:G309"/>
    <mergeCell ref="C228:G228"/>
    <mergeCell ref="C229:G229"/>
    <mergeCell ref="C232:G232"/>
    <mergeCell ref="C235:G235"/>
    <mergeCell ref="C242:G242"/>
    <mergeCell ref="C268:G268"/>
    <mergeCell ref="C271:G271"/>
    <mergeCell ref="C281:G281"/>
    <mergeCell ref="C291:G291"/>
    <mergeCell ref="C300:G300"/>
    <mergeCell ref="C308:G308"/>
    <mergeCell ref="C318:G318"/>
    <mergeCell ref="C310:G310"/>
    <mergeCell ref="C312:G312"/>
    <mergeCell ref="C313:G313"/>
    <mergeCell ref="C314:G314"/>
    <mergeCell ref="C315:G315"/>
    <mergeCell ref="C317:G317"/>
  </mergeCells>
  <pageMargins left="0.59055118110236204" right="0.196850393700787" top="0.78740157499999996" bottom="0.78740157499999996" header="0.3" footer="0.3"/>
  <pageSetup paperSize="9" orientation="landscape" r:id="rId2"/>
  <headerFooter>
    <oddFooter>&amp;RStránka &amp;P z &amp;N&amp;LZpracováno programem BUILDpower S,  © RTS, a.s.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Božena Dratvová</cp:lastModifiedBy>
  <cp:lastPrinted>2019-03-19T12:27:02Z</cp:lastPrinted>
  <dcterms:created xsi:type="dcterms:W3CDTF">2009-04-08T07:15:50Z</dcterms:created>
  <dcterms:modified xsi:type="dcterms:W3CDTF">2023-08-24T09:18:25Z</dcterms:modified>
</cp:coreProperties>
</file>