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20" yWindow="3120" windowWidth="21600" windowHeight="11385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Pol'!$A$1:$X$148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5" i="12" l="1"/>
  <c r="Q127" i="12" l="1"/>
  <c r="O127" i="12"/>
  <c r="K127" i="12"/>
  <c r="I127" i="12"/>
  <c r="I124" i="12" s="1"/>
  <c r="G127" i="12"/>
  <c r="M127" i="12" s="1"/>
  <c r="Q125" i="12"/>
  <c r="Q124" i="12" s="1"/>
  <c r="O125" i="12"/>
  <c r="O124" i="12" s="1"/>
  <c r="K125" i="12"/>
  <c r="K124" i="12" s="1"/>
  <c r="I125" i="12"/>
  <c r="M125" i="12"/>
  <c r="M124" i="12" s="1"/>
  <c r="G124" i="12"/>
  <c r="G147" i="12" s="1"/>
  <c r="Q109" i="12"/>
  <c r="O109" i="12"/>
  <c r="K109" i="12"/>
  <c r="I109" i="12"/>
  <c r="G109" i="12"/>
  <c r="M109" i="12" s="1"/>
  <c r="Q107" i="12"/>
  <c r="O107" i="12"/>
  <c r="M107" i="12"/>
  <c r="K107" i="12"/>
  <c r="I107" i="12"/>
  <c r="G107" i="12"/>
  <c r="Q105" i="12"/>
  <c r="O105" i="12"/>
  <c r="K105" i="12"/>
  <c r="I105" i="12"/>
  <c r="G105" i="12"/>
  <c r="M105" i="12" s="1"/>
  <c r="Q103" i="12"/>
  <c r="O103" i="12"/>
  <c r="M103" i="12"/>
  <c r="K103" i="12"/>
  <c r="I103" i="12"/>
  <c r="G103" i="12"/>
  <c r="Q100" i="12"/>
  <c r="O100" i="12"/>
  <c r="O99" i="12" s="1"/>
  <c r="K100" i="12"/>
  <c r="K99" i="12" s="1"/>
  <c r="I100" i="12"/>
  <c r="I99" i="12" s="1"/>
  <c r="G100" i="12"/>
  <c r="M100" i="12" s="1"/>
  <c r="Q99" i="12"/>
  <c r="G99" i="12"/>
  <c r="G111" i="12"/>
  <c r="G112" i="12"/>
  <c r="I112" i="12"/>
  <c r="I111" i="12" s="1"/>
  <c r="K112" i="12"/>
  <c r="K111" i="12" s="1"/>
  <c r="M112" i="12"/>
  <c r="M111" i="12" s="1"/>
  <c r="O112" i="12"/>
  <c r="O111" i="12" s="1"/>
  <c r="Q112" i="12"/>
  <c r="Q111" i="12" s="1"/>
  <c r="G115" i="12"/>
  <c r="G116" i="12"/>
  <c r="I116" i="12"/>
  <c r="I115" i="12" s="1"/>
  <c r="K116" i="12"/>
  <c r="K115" i="12" s="1"/>
  <c r="M116" i="12"/>
  <c r="M115" i="12" s="1"/>
  <c r="O116" i="12"/>
  <c r="O115" i="12" s="1"/>
  <c r="Q116" i="12"/>
  <c r="Q115" i="12" s="1"/>
  <c r="G118" i="12"/>
  <c r="M118" i="12" s="1"/>
  <c r="I118" i="12"/>
  <c r="K118" i="12"/>
  <c r="O118" i="12"/>
  <c r="Q118" i="12"/>
  <c r="G120" i="12"/>
  <c r="I120" i="12"/>
  <c r="K120" i="12"/>
  <c r="M120" i="12"/>
  <c r="O120" i="12"/>
  <c r="Q120" i="12"/>
  <c r="M99" i="12" l="1"/>
  <c r="E37" i="12" l="1"/>
  <c r="BA143" i="12" l="1"/>
  <c r="BA136" i="12"/>
  <c r="BA134" i="12"/>
  <c r="BA89" i="12"/>
  <c r="BA76" i="12"/>
  <c r="BA72" i="12"/>
  <c r="BA56" i="12"/>
  <c r="BA53" i="12"/>
  <c r="BA16" i="12"/>
  <c r="BA10" i="12"/>
  <c r="G9" i="12"/>
  <c r="M9" i="12" s="1"/>
  <c r="I9" i="12"/>
  <c r="K9" i="12"/>
  <c r="O9" i="12"/>
  <c r="Q9" i="12"/>
  <c r="V9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7" i="12"/>
  <c r="M27" i="12" s="1"/>
  <c r="I27" i="12"/>
  <c r="K27" i="12"/>
  <c r="O27" i="12"/>
  <c r="Q27" i="12"/>
  <c r="V27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71" i="12"/>
  <c r="M71" i="12" s="1"/>
  <c r="I71" i="12"/>
  <c r="K71" i="12"/>
  <c r="O71" i="12"/>
  <c r="Q71" i="12"/>
  <c r="V71" i="12"/>
  <c r="G75" i="12"/>
  <c r="M75" i="12" s="1"/>
  <c r="I75" i="12"/>
  <c r="K75" i="12"/>
  <c r="O75" i="12"/>
  <c r="Q75" i="12"/>
  <c r="V75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V85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V112" i="12"/>
  <c r="V111" i="12" s="1"/>
  <c r="V116" i="12"/>
  <c r="V118" i="12"/>
  <c r="V120" i="12"/>
  <c r="G122" i="12"/>
  <c r="M122" i="12" s="1"/>
  <c r="I122" i="12"/>
  <c r="K122" i="12"/>
  <c r="O122" i="12"/>
  <c r="Q122" i="12"/>
  <c r="V122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7" i="12"/>
  <c r="M137" i="12" s="1"/>
  <c r="I137" i="12"/>
  <c r="K137" i="12"/>
  <c r="O137" i="12"/>
  <c r="Q137" i="12"/>
  <c r="V137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AE147" i="12"/>
  <c r="F39" i="1" s="1"/>
  <c r="I20" i="1"/>
  <c r="H40" i="1"/>
  <c r="J28" i="1"/>
  <c r="J26" i="1"/>
  <c r="G38" i="1"/>
  <c r="F38" i="1"/>
  <c r="J23" i="1"/>
  <c r="J24" i="1"/>
  <c r="J25" i="1"/>
  <c r="J27" i="1"/>
  <c r="E24" i="1"/>
  <c r="E26" i="1"/>
  <c r="I57" i="1" l="1"/>
  <c r="K131" i="12"/>
  <c r="Q94" i="12"/>
  <c r="O94" i="12"/>
  <c r="O131" i="12"/>
  <c r="K94" i="12"/>
  <c r="I18" i="1"/>
  <c r="G94" i="12"/>
  <c r="K87" i="12"/>
  <c r="V131" i="12"/>
  <c r="Q131" i="12"/>
  <c r="O87" i="12"/>
  <c r="I48" i="12"/>
  <c r="I87" i="12"/>
  <c r="I131" i="12"/>
  <c r="O48" i="12"/>
  <c r="K48" i="12"/>
  <c r="V115" i="12"/>
  <c r="V94" i="12"/>
  <c r="V48" i="12"/>
  <c r="V87" i="12"/>
  <c r="Q48" i="12"/>
  <c r="I94" i="12"/>
  <c r="M131" i="12"/>
  <c r="M94" i="12"/>
  <c r="Q87" i="12"/>
  <c r="AF147" i="12"/>
  <c r="G42" i="1" s="1"/>
  <c r="Q8" i="12"/>
  <c r="I8" i="12"/>
  <c r="K8" i="12"/>
  <c r="O8" i="12"/>
  <c r="V8" i="12"/>
  <c r="F43" i="1"/>
  <c r="G23" i="1" s="1"/>
  <c r="A23" i="1" s="1"/>
  <c r="F41" i="1"/>
  <c r="F42" i="1"/>
  <c r="M87" i="12"/>
  <c r="M8" i="12"/>
  <c r="M48" i="12"/>
  <c r="G131" i="12"/>
  <c r="I59" i="1" s="1"/>
  <c r="I19" i="1" s="1"/>
  <c r="I58" i="1"/>
  <c r="G87" i="12"/>
  <c r="I55" i="1" s="1"/>
  <c r="G48" i="12"/>
  <c r="I54" i="1" s="1"/>
  <c r="G8" i="12"/>
  <c r="I56" i="1" l="1"/>
  <c r="I17" i="1"/>
  <c r="H42" i="1"/>
  <c r="I42" i="1" s="1"/>
  <c r="G41" i="1"/>
  <c r="H41" i="1" s="1"/>
  <c r="I41" i="1" s="1"/>
  <c r="G39" i="1"/>
  <c r="G43" i="1" s="1"/>
  <c r="G25" i="1" s="1"/>
  <c r="A25" i="1" s="1"/>
  <c r="G26" i="1" s="1"/>
  <c r="I53" i="1"/>
  <c r="G24" i="1"/>
  <c r="A24" i="1"/>
  <c r="G28" i="1" l="1"/>
  <c r="H39" i="1"/>
  <c r="I39" i="1" s="1"/>
  <c r="I43" i="1" s="1"/>
  <c r="A27" i="1"/>
  <c r="A29" i="1" s="1"/>
  <c r="A26" i="1"/>
  <c r="I60" i="1"/>
  <c r="I16" i="1"/>
  <c r="I21" i="1" s="1"/>
  <c r="H43" i="1" l="1"/>
  <c r="G29" i="1"/>
  <c r="G27" i="1" s="1"/>
  <c r="J59" i="1"/>
  <c r="J54" i="1"/>
  <c r="J57" i="1"/>
  <c r="J56" i="1"/>
  <c r="J53" i="1"/>
  <c r="J58" i="1"/>
  <c r="J55" i="1"/>
  <c r="J41" i="1"/>
  <c r="J39" i="1"/>
  <c r="J43" i="1" s="1"/>
  <c r="J42" i="1"/>
  <c r="J6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<sst xmlns="http://schemas.openxmlformats.org/spreadsheetml/2006/main" count="635" uniqueCount="296">
  <si>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</si>
  <si>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</si>
  <si>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</si>
  <si>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</si>
  <si>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</si>
  <si>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</si>
  <si>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</si>
  <si>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</si>
  <si>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</si>
  <si>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</si>
  <si>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</si>
  <si>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</si>
  <si>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</si>
  <si>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</si>
  <si>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</si>
  <si>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</si>
  <si>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</si>
  <si>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</si>
  <si>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</si>
  <si>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</si>
  <si>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</si>
  <si>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</si>
  <si>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</si>
  <si>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</si>
  <si>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</si>
  <si>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</si>
  <si>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</si>
  <si>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</si>
  <si>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</si>
  <si>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</si>
  <si>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</si>
  <si>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</si>
  <si>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</si>
  <si>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</si>
  <si>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</si>
  <si>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</si>
  <si>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</si>
  <si>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</si>
  <si>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</si>
  <si>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</si>
  <si>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</si>
  <si>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</si>
  <si>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</si>
  <si>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</si>
  <si>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Rozpočet sklad v technickém zázemí</t>
  </si>
  <si>
    <t>SO 01</t>
  </si>
  <si>
    <t xml:space="preserve">Sklad v technickém zázemí 2 </t>
  </si>
  <si>
    <t>Objekt:</t>
  </si>
  <si>
    <t>Rozpočet:</t>
  </si>
  <si>
    <t>1220403</t>
  </si>
  <si>
    <t>Sklad v technickém zázemí 2 na pozemku parc.č.1605/1, Zlín-Štípa</t>
  </si>
  <si>
    <t>Stavba</t>
  </si>
  <si>
    <t>Stavební objekt</t>
  </si>
  <si>
    <t>Celkem za stavbu</t>
  </si>
  <si>
    <t>CZK</t>
  </si>
  <si>
    <t>#POPS</t>
  </si>
  <si>
    <t>Popis stavby: 1220403 - Sklad v technickém zázemí 2 na pozemku parc.č.1605/1, Zlín-Štípa</t>
  </si>
  <si>
    <t>#POPO</t>
  </si>
  <si>
    <t xml:space="preserve">Popis objektu: SO 01 - Sklad v technickém zázemí 2 </t>
  </si>
  <si>
    <t>#POPR</t>
  </si>
  <si>
    <t>Popis rozpočtu: 1 - Rozpočet sklad v technickém zázemí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</si>
  <si>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</si>
  <si>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</si>
  <si>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</si>
  <si>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</si>
  <si>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</si>
  <si>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</si>
  <si>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</si>
  <si>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63</t>
  </si>
  <si>
    <t>Podlahy a podlahové konstrukce</t>
  </si>
  <si>
    <t>99</t>
  </si>
  <si>
    <t>Staveništní přesun hmot</t>
  </si>
  <si>
    <t>711</t>
  </si>
  <si>
    <t>Izolace proti vodě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</si>
  <si>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</si>
  <si>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</si>
  <si>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</si>
  <si>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</si>
  <si>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</si>
  <si>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</si>
  <si>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</si>
  <si>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</si>
  <si>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</si>
  <si>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</si>
  <si>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</si>
  <si>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</si>
  <si>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</si>
  <si>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</si>
  <si>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</si>
  <si>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</si>
  <si>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</si>
  <si>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</si>
  <si>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</si>
  <si>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</si>
  <si>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</si>
  <si>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</si>
  <si>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</si>
  <si>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</si>
  <si>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</si>
  <si>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</si>
  <si>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</si>
  <si>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</si>
  <si>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</si>
  <si>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</si>
  <si>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800-1</t>
  </si>
  <si>
    <t>RTS 22/ I</t>
  </si>
  <si>
    <t>Práce</t>
  </si>
  <si>
    <t>POL1_</t>
  </si>
  <si>
    <t>SPI</t>
  </si>
  <si>
    <t>VV</t>
  </si>
  <si>
    <t>m2</t>
  </si>
  <si>
    <t>822-1</t>
  </si>
  <si>
    <t>m3</t>
  </si>
  <si>
    <t>POL1_0</t>
  </si>
  <si>
    <t>131301112R00</t>
  </si>
  <si>
    <t>Hloubení nezapažených jam a zářezů do 1000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</si>
  <si>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</si>
  <si>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odkop pod přístřeškem: : 13,6*16,6*0,5</t>
  </si>
  <si>
    <t>odkop pro zpevněné plochy : : 8,6*15,15*0,25</t>
  </si>
  <si>
    <t>okapový chodník: : 12,2*0,5*0,29</t>
  </si>
  <si>
    <t>odkop pro retenční nádrže: : 7,7*3*1,5</t>
  </si>
  <si>
    <t>133301101R00</t>
  </si>
  <si>
    <t>Hloubení šachet v hornině 4_x000D_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</si>
  <si>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</si>
  <si>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patky: : 1,2*1,2*1,2*10</t>
  </si>
  <si>
    <t>167101102R00</t>
  </si>
  <si>
    <t>Nakládání, skládání, překládání neulehlého výkopku nakládání výkopku_x000D_
 přes 100 m3, z horniny 1 až 4</t>
  </si>
  <si>
    <t>naložení výkopu: : 181,87150+11,96+17,28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</si>
  <si>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</si>
  <si>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</si>
  <si>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</si>
  <si>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zásyp pod plochy: : </t>
  </si>
  <si>
    <t>plocha zpevněných ploch: : 8,6*15,15*0,25</t>
  </si>
  <si>
    <t>plocha pod přístřeškem: : 16,6*13,6*0,5</t>
  </si>
  <si>
    <t>zásyp kolem retenčních nádrží: : 7,7*3,5*1,5</t>
  </si>
  <si>
    <t>181006114R00</t>
  </si>
  <si>
    <t>Rozprostření zemin schopných zúrodnění sklon svahu do 1:5, tloušťka přes 200 do 300 mm</t>
  </si>
  <si>
    <t>823-2</t>
  </si>
  <si>
    <t>v rovině a ve sklonu do 1:5</t>
  </si>
  <si>
    <t>ve sklonu přes 1:5</t>
  </si>
  <si>
    <t>povrchová úpravy dotčené plochy: : 27*1,25</t>
  </si>
  <si>
    <t>13,25*1,5</t>
  </si>
  <si>
    <t>7*10</t>
  </si>
  <si>
    <t>11,5*1,5</t>
  </si>
  <si>
    <t>181101102R00</t>
  </si>
  <si>
    <t>Úprava pláně v zářezech v hornině 1 až 4, se zhutněním</t>
  </si>
  <si>
    <t>vyrovnáním výškových rozdílů, ploch vodorovných a ploch do sklonu 1 : 5.</t>
  </si>
  <si>
    <t>úprava pozemku: : 140,875</t>
  </si>
  <si>
    <t>182001131R00</t>
  </si>
  <si>
    <t>Plošná úprava terénu při nerovnostech terénu přes 150 do 200 mm, v rovině nebo na svahu do 1:5</t>
  </si>
  <si>
    <t>823-1</t>
  </si>
  <si>
    <t>s urovnáním povrchu, bez doplnění ornice, v hornině 1 až 4,</t>
  </si>
  <si>
    <t xml:space="preserve">úprava plochy pro vegetaci: : </t>
  </si>
  <si>
    <t>27*1,25</t>
  </si>
  <si>
    <t>SPCM</t>
  </si>
  <si>
    <t>Specifikace</t>
  </si>
  <si>
    <t>POL3_</t>
  </si>
  <si>
    <t>t</t>
  </si>
  <si>
    <t>58344169R</t>
  </si>
  <si>
    <t>štěrkodrť frakce 0,0 až 32,0 mm; třída A</t>
  </si>
  <si>
    <t>štěrkodrť pod přístřešek, ztratné 15%: : 16,6*13,6*0,05*1,15</t>
  </si>
  <si>
    <t>59691002.AR</t>
  </si>
  <si>
    <t>recyklát  betonový; frakce 16,0 až 32,0 mm</t>
  </si>
  <si>
    <t>dodávka betonového recyklátu pod přístřešek, ztratné 15%: : 16,6*13,6*0,45*1,15</t>
  </si>
  <si>
    <t>273321321R00</t>
  </si>
  <si>
    <t>Beton základových desek železový třídy C 20/25</t>
  </si>
  <si>
    <t>801-1</t>
  </si>
  <si>
    <t>bez dodávky a uložení výztuže</t>
  </si>
  <si>
    <t>beton základové desky: : 16,6*13,6*0,16</t>
  </si>
  <si>
    <t>273351215RT1</t>
  </si>
  <si>
    <t>Bednění stěn základových desek zřízení</t>
  </si>
  <si>
    <t>POL1_1</t>
  </si>
  <si>
    <t>svislé nebo šikmé (odkloněné) , půdorysně přímé nebo zalomené, stěn základových desek ve volných nebo zapažených jámách, rýhách, šachtách, včetně případných vzpěr,</t>
  </si>
  <si>
    <t>bednění základové desky: : (16,6+16,6+13,6+13,6)*0,5</t>
  </si>
  <si>
    <t>273351216R00</t>
  </si>
  <si>
    <t>Bednění stěn základových desek odstranění</t>
  </si>
  <si>
    <t>viz.bednění: : 30,2</t>
  </si>
  <si>
    <t>273361921RT4</t>
  </si>
  <si>
    <t>Výztuž základových desek ze svařovaných sítí průměr drátu 6 mm, velikost oka 100/100 mm</t>
  </si>
  <si>
    <t>včetně distančních prvků</t>
  </si>
  <si>
    <t>výztuž základové desky, kari síť, váha 4,44 kg/m2 : 16,6*13,6*4,44/1000</t>
  </si>
  <si>
    <t>274272120RT5</t>
  </si>
  <si>
    <t>Zdivo základové z bednicích tvárnic tloušťky 200 mm, výplň betonem C 25/30</t>
  </si>
  <si>
    <t>s výplní betonem, bez výztuže,</t>
  </si>
  <si>
    <t>opěrná zídka ze ztraceného bednění: : (16,6+13,6)*0,5</t>
  </si>
  <si>
    <t>275321411R00</t>
  </si>
  <si>
    <t>Beton základových patek železový třídy C 25/30</t>
  </si>
  <si>
    <t>podbetonování patky sousedního objektu: : 1,5</t>
  </si>
  <si>
    <t>275323411RT3</t>
  </si>
  <si>
    <t>Beton základových patek železový vodostavební třídy C 25/30, stupeň vlivu prostředí XF1, odolnost proti střídavému působení mrazu</t>
  </si>
  <si>
    <t>beton patek: : (1,2*1,2)*0,6*10</t>
  </si>
  <si>
    <t>(0,6*0,6)*0,6*10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</si>
  <si>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</si>
  <si>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</si>
  <si>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</si>
  <si>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bednění patek: : (1,2+1,2+1,2+1,2)*0,6*10</t>
  </si>
  <si>
    <t>(0,6+0,6+0,6+0,6)*0,6*10</t>
  </si>
  <si>
    <t>275351216R00</t>
  </si>
  <si>
    <t>Bednění stěn základových patek odstranění</t>
  </si>
  <si>
    <t>Včetně očištění, vytřídění a uložení bednícího materiálu.</t>
  </si>
  <si>
    <t>POP</t>
  </si>
  <si>
    <t>viz.bednění: : 43,20</t>
  </si>
  <si>
    <t>275361821R00</t>
  </si>
  <si>
    <t>Výztuž základových patek z betonářské oceli 10 505(R)</t>
  </si>
  <si>
    <t>výztuž patek, počítáno s výměrou 60 kg/m3: : 10,8*60/1000</t>
  </si>
  <si>
    <t>279361821R00</t>
  </si>
  <si>
    <t>Výztuž základových zdí z betonářské oceli 10 505(R)</t>
  </si>
  <si>
    <t>výztuž opěrné zídky, hmotnost 12 kg/m2: : (16,6+13,6)*0,5*12/1000</t>
  </si>
  <si>
    <t>Stroj</t>
  </si>
  <si>
    <t>POL6_0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</si>
  <si>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</si>
  <si>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</si>
  <si>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</si>
  <si>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montáž okapového chodníku: : 12,2*0,5</t>
  </si>
  <si>
    <t>592468020R</t>
  </si>
  <si>
    <t>dlažba betonová čtverec; povrch hladký; l = 500 mm; š = 500 mm; tl. 50,0 mm</t>
  </si>
  <si>
    <t>kus</t>
  </si>
  <si>
    <t>dodávka dlaždic okapového chodníku: : 6,1*4</t>
  </si>
  <si>
    <t>zaokrouhlení na celé kusy: : 26-24,4</t>
  </si>
  <si>
    <t>801-4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</si>
  <si>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</si>
  <si>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</si>
  <si>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</si>
  <si>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</si>
  <si>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</si>
  <si>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</si>
  <si>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</si>
  <si>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penetrace před natavením hydroizolace: : (16,6+13,6)*1</t>
  </si>
  <si>
    <t>711132311R00</t>
  </si>
  <si>
    <t>Provedení izolace proti zemní vlhkosti pásy na sucho svislá,  , nopovou fólií včetně uchycovacích prvků</t>
  </si>
  <si>
    <t>montáž nopové fólie kolem opěrné zídky: : (16,6+13,6)*1</t>
  </si>
  <si>
    <t>711142559RT1</t>
  </si>
  <si>
    <t xml:space="preserve">Provedení izolace proti zemní vlhkosti pásy přitavením svislá, 1 vrstva, bez dodávky izolačních pásů,  </t>
  </si>
  <si>
    <t>natavení hydroizolace: : (16,6+13,6)*1</t>
  </si>
  <si>
    <t>62852263R</t>
  </si>
  <si>
    <t xml:space="preserve">pás izolační z modifikovaného asfaltu natavitelný, mechanicky kotvený; nosná vložka skelná tkanina; horní strana jemný minerální posyp; spodní strana PE fólie; tl. 4,0 mm_x000D_
</t>
  </si>
  <si>
    <t>dodávka natavitelné hydroizolace, ztratné 15%: : 30,2*1,15</t>
  </si>
  <si>
    <t>Indiv</t>
  </si>
  <si>
    <t>005111021R</t>
  </si>
  <si>
    <t>Vytyčení inženýrských sítí</t>
  </si>
  <si>
    <t>Soubor</t>
  </si>
  <si>
    <t>VRN</t>
  </si>
  <si>
    <t>POL99_8</t>
  </si>
  <si>
    <t>005121018R</t>
  </si>
  <si>
    <t>Vybudování zařízení staveniště pro JKSO 926 až 928</t>
  </si>
  <si>
    <t>Vybudování zpevněných ploch pro skladování materiálu, doprava a osazení kontejnerů nebo ohrazení pro skladování materiálu.</t>
  </si>
  <si>
    <t>Doprava a osazení mobilních buněk sociálního zařízení – umývárny, toalety, šatny. Přizpůsobení prostor zadavatele pro tyto účely.</t>
  </si>
  <si>
    <t>005121028R</t>
  </si>
  <si>
    <t>Provoz zařízení staveniště pro JKSO 926 až 928</t>
  </si>
  <si>
    <t>Opotřebení nebo pronájem skladovacích kontejnerů, nebo ohrazení.</t>
  </si>
  <si>
    <t>Spotřeba vody a elektrické energie pro potřebu sociálních zařízení</t>
  </si>
  <si>
    <t>Úklid v prostorách sociálního zařízení.</t>
  </si>
  <si>
    <t>005121038R</t>
  </si>
  <si>
    <t>Odstranění zařízení staveniště pro JKSO 926 až 928</t>
  </si>
  <si>
    <t>Odvoz kontejnerů a ohrazení pro skladování a uvedení zpevněných ploch pro skladování do původního stavu.</t>
  </si>
  <si>
    <t>Odvoz mobilních buněk sociálního zařízení, nebo uvedení do původního stavu prostor pronajatých.</t>
  </si>
  <si>
    <t>005211020R</t>
  </si>
  <si>
    <t>Ochrana stávaj. inženýrských sítí na staveništi</t>
  </si>
  <si>
    <t>SUM</t>
  </si>
  <si>
    <t>Úprava ploch pro osazení objektů sociálního zařízení</t>
  </si>
  <si>
    <t>Opotřebení a údržba nebo pronájem sociálního zařízení – umývárny, toalety, šatny.</t>
  </si>
  <si>
    <t>END</t>
  </si>
  <si>
    <t>Sklad v technickém zázemí II - spodní stavba</t>
  </si>
  <si>
    <t>631312411RT2</t>
  </si>
  <si>
    <t>Mazanina z betonu vyztuženého tl. přes 50 do 80 mm třídy C 8/10, s rozptýlenou výztuží z ocelových vláken, v množství 20 kg / m3</t>
  </si>
  <si>
    <t>hlazená dřevěným hladítkem, s vytvořením dilatačních spár v mazanině uložením dočasného dilatačního profilu, s odstraněním dočasného profilu. Bez zaplnění spáry trvalým materiálem (634 60).</t>
  </si>
  <si>
    <t>vyrovnávací potěr pod akumulační nádrže: : 7,7*3,5*0,1</t>
  </si>
  <si>
    <t>vyrovnávací potěr pod desky: : 1,2*1,2*10*0,1</t>
  </si>
  <si>
    <t>8</t>
  </si>
  <si>
    <t>Trubní vedení</t>
  </si>
  <si>
    <t>871353121R00</t>
  </si>
  <si>
    <t>Montáž potrubí z trub z plastů těsněných gumovým kroužkem  DN 200 mm</t>
  </si>
  <si>
    <t>m</t>
  </si>
  <si>
    <t>827-1</t>
  </si>
  <si>
    <t>v otevřeném výkopu ve sklonu do 20 %,</t>
  </si>
  <si>
    <t>montáž potrubí pro akumulační nádrže: : 11,2+4</t>
  </si>
  <si>
    <t>877353121RT8</t>
  </si>
  <si>
    <t>Montáž tvarovek na potrubí z trub z plastů těsněných gumovým kroužkem odbočných včetně dodávky odbočky_x000D_
 D 200/160 mm/60°</t>
  </si>
  <si>
    <t>v otevřeném výkopu,</t>
  </si>
  <si>
    <t>877355121R00</t>
  </si>
  <si>
    <t>Výřez a montáž odbočné tvarovky z trub z plastů DN 200 mm</t>
  </si>
  <si>
    <t>na potrubí z kanalizačních trub z plastu,</t>
  </si>
  <si>
    <t>28611263.AR</t>
  </si>
  <si>
    <t>trubka plastová kanalizační PVC; hladká, s hrdlem; Sn 8 kN/m2; D = 200,0 mm; s = 5,90 mm; l = 1000,0 mm</t>
  </si>
  <si>
    <t>dodávka kanalizačních trubek: : 13</t>
  </si>
  <si>
    <t>28611264.AR</t>
  </si>
  <si>
    <t>trubka plastová kanalizační PVC; hladká, s hrdlem; Sn 8 kN/m2; D = 200,0 mm; s = 5,90 mm; l = 3000,0 mm</t>
  </si>
  <si>
    <t>M23</t>
  </si>
  <si>
    <t>Montáže potrubí</t>
  </si>
  <si>
    <t>230060003R00</t>
  </si>
  <si>
    <t>Montáž nádrže 20 m3</t>
  </si>
  <si>
    <t>montáž akumulační nádrže: : 2</t>
  </si>
  <si>
    <t>M23001</t>
  </si>
  <si>
    <t>Dodávka akumulační betonové nádrže o objemu 20 m3 včetně poklopu</t>
  </si>
  <si>
    <t xml:space="preserve">ks    </t>
  </si>
  <si>
    <t>Vlastní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</si>
</sst>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vertical="top" wrapText="1"/>
    </xf>
    <xf numFmtId="49" fontId="16" fillId="0" borderId="18" xfId="0" applyNumberFormat="1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top" shrinkToFit="1"/>
    </xf>
    <xf numFmtId="164" fontId="16" fillId="0" borderId="18" xfId="0" applyNumberFormat="1" applyFont="1" applyBorder="1" applyAlignment="1">
      <alignment vertical="top" shrinkToFit="1"/>
    </xf>
    <xf numFmtId="4" fontId="16" fillId="4" borderId="18" xfId="0" applyNumberFormat="1" applyFont="1" applyFill="1" applyBorder="1" applyAlignment="1" applyProtection="1">
      <alignment vertical="top" shrinkToFit="1"/>
      <protection locked="0"/>
    </xf>
    <xf numFmtId="4" fontId="16" fillId="0" borderId="18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JTZeQ7qFnOrBni6D7QlYdIn5kkVdyU4dCnDr2jEEU2RmEl1uksXI3CLYswFfbiiIGPW/BMhhxzOwKUIMGSl+xA==" saltValue="+bcZ1V2tycIGQJ0PsNZDH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7" t="s">
        <v>22</v>
      </c>
      <c r="C2" s="78"/>
      <c r="D2" s="79" t="s">
        <v>49</v>
      </c>
      <c r="E2" s="208" t="s">
        <v>50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76">
        <v>1465</v>
      </c>
      <c r="B4" s="82" t="s">
        <v>48</v>
      </c>
      <c r="C4" s="83"/>
      <c r="D4" s="84" t="s">
        <v>43</v>
      </c>
      <c r="E4" s="221" t="s">
        <v>262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5"/>
      <c r="E11" s="215"/>
      <c r="F11" s="215"/>
      <c r="G11" s="21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SUMIF(F53:F59,A16,I53:I59)+SUMIF(F53:F59,"PSU",I53:I59)</f>
        <v>0</v>
      </c>
      <c r="J16" s="207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SUMIF(F53:F59,A17,I53:I59)</f>
        <v>0</v>
      </c>
      <c r="J17" s="207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SUMIF(F53:F59,A18,I53:I59)</f>
        <v>0</v>
      </c>
      <c r="J18" s="207"/>
    </row>
    <row r="19" spans="1:10" ht="23.25" customHeight="1" x14ac:dyDescent="0.2">
      <c r="A19" s="139" t="s">
        <v>74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SUMIF(F53:F59,A19,I53:I59)</f>
        <v>0</v>
      </c>
      <c r="J19" s="207"/>
    </row>
    <row r="20" spans="1:10" ht="23.25" customHeight="1" x14ac:dyDescent="0.2">
      <c r="A20" s="139" t="s">
        <v>75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SUMIF(F53:F59,A20,I53:I59)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ROUNDUP(A23, 0)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ROUNDUP(A25, 0)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38">
        <f>ROUNDUP(A27, 0)</f>
        <v>0</v>
      </c>
      <c r="H29" s="238"/>
      <c r="I29" s="238"/>
      <c r="J29" s="120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44"/>
      <c r="D39" s="244"/>
      <c r="E39" s="244"/>
      <c r="F39" s="100">
        <f>'SO 01 1 Pol'!AE147</f>
        <v>0</v>
      </c>
      <c r="G39" s="101">
        <f>'SO 01 1 Pol'!AF147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245" t="s">
        <v>52</v>
      </c>
      <c r="D40" s="245"/>
      <c r="E40" s="245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245" t="s">
        <v>46</v>
      </c>
      <c r="D41" s="245"/>
      <c r="E41" s="245"/>
      <c r="F41" s="105">
        <f>'SO 01 1 Pol'!AE147</f>
        <v>0</v>
      </c>
      <c r="G41" s="106">
        <f>'SO 01 1 Pol'!AF147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244" t="s">
        <v>44</v>
      </c>
      <c r="D42" s="244"/>
      <c r="E42" s="244"/>
      <c r="F42" s="109">
        <f>'SO 01 1 Pol'!AE147</f>
        <v>0</v>
      </c>
      <c r="G42" s="102">
        <f>'SO 01 1 Pol'!AF147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246" t="s">
        <v>53</v>
      </c>
      <c r="C43" s="247"/>
      <c r="D43" s="247"/>
      <c r="E43" s="248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1" t="s">
        <v>61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62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43</v>
      </c>
      <c r="C53" s="249" t="s">
        <v>63</v>
      </c>
      <c r="D53" s="250"/>
      <c r="E53" s="250"/>
      <c r="F53" s="135" t="s">
        <v>24</v>
      </c>
      <c r="G53" s="136"/>
      <c r="H53" s="136"/>
      <c r="I53" s="136">
        <f>'SO 01 1 Pol'!G8</f>
        <v>0</v>
      </c>
      <c r="J53" s="133" t="str">
        <f>IF(I60=0,"",I53/I60*100)</f>
        <v/>
      </c>
    </row>
    <row r="54" spans="1:10" ht="36.75" customHeight="1" x14ac:dyDescent="0.2">
      <c r="A54" s="124"/>
      <c r="B54" s="129" t="s">
        <v>64</v>
      </c>
      <c r="C54" s="249" t="s">
        <v>65</v>
      </c>
      <c r="D54" s="250"/>
      <c r="E54" s="250"/>
      <c r="F54" s="135" t="s">
        <v>24</v>
      </c>
      <c r="G54" s="136"/>
      <c r="H54" s="136"/>
      <c r="I54" s="136">
        <f>'SO 01 1 Pol'!G48</f>
        <v>0</v>
      </c>
      <c r="J54" s="133" t="str">
        <f>IF(I60=0,"",I54/I60*100)</f>
        <v/>
      </c>
    </row>
    <row r="55" spans="1:10" ht="36.75" customHeight="1" x14ac:dyDescent="0.2">
      <c r="A55" s="124"/>
      <c r="B55" s="129" t="s">
        <v>66</v>
      </c>
      <c r="C55" s="249" t="s">
        <v>67</v>
      </c>
      <c r="D55" s="250"/>
      <c r="E55" s="250"/>
      <c r="F55" s="135" t="s">
        <v>24</v>
      </c>
      <c r="G55" s="136"/>
      <c r="H55" s="136"/>
      <c r="I55" s="136">
        <f>'SO 01 1 Pol'!G87</f>
        <v>0</v>
      </c>
      <c r="J55" s="133" t="str">
        <f>IF(I60=0,"",I55/I60*100)</f>
        <v/>
      </c>
    </row>
    <row r="56" spans="1:10" ht="36.75" customHeight="1" x14ac:dyDescent="0.2">
      <c r="A56" s="124"/>
      <c r="B56" s="129" t="s">
        <v>68</v>
      </c>
      <c r="C56" s="249" t="s">
        <v>69</v>
      </c>
      <c r="D56" s="250"/>
      <c r="E56" s="250"/>
      <c r="F56" s="135" t="s">
        <v>24</v>
      </c>
      <c r="G56" s="136"/>
      <c r="H56" s="136"/>
      <c r="I56" s="136">
        <f>'SO 01 1 Pol'!G94</f>
        <v>0</v>
      </c>
      <c r="J56" s="133" t="str">
        <f>IF(I60=0,"",I56/I60*100)</f>
        <v/>
      </c>
    </row>
    <row r="57" spans="1:10" ht="36.75" customHeight="1" x14ac:dyDescent="0.2">
      <c r="A57" s="124"/>
      <c r="B57" s="129" t="s">
        <v>70</v>
      </c>
      <c r="C57" s="249" t="s">
        <v>71</v>
      </c>
      <c r="D57" s="250"/>
      <c r="E57" s="250"/>
      <c r="F57" s="135" t="s">
        <v>24</v>
      </c>
      <c r="G57" s="136"/>
      <c r="H57" s="136"/>
      <c r="I57" s="136">
        <f>'SO 01 1 Pol'!G111</f>
        <v>0</v>
      </c>
      <c r="J57" s="133" t="str">
        <f>IF(I60=0,"",I57/I60*100)</f>
        <v/>
      </c>
    </row>
    <row r="58" spans="1:10" ht="36.75" customHeight="1" x14ac:dyDescent="0.2">
      <c r="A58" s="124"/>
      <c r="B58" s="129" t="s">
        <v>72</v>
      </c>
      <c r="C58" s="249" t="s">
        <v>73</v>
      </c>
      <c r="D58" s="250"/>
      <c r="E58" s="250"/>
      <c r="F58" s="135" t="s">
        <v>25</v>
      </c>
      <c r="G58" s="136"/>
      <c r="H58" s="136"/>
      <c r="I58" s="136">
        <f>'SO 01 1 Pol'!G115</f>
        <v>0</v>
      </c>
      <c r="J58" s="133" t="str">
        <f>IF(I60=0,"",I58/I60*100)</f>
        <v/>
      </c>
    </row>
    <row r="59" spans="1:10" ht="36.75" customHeight="1" x14ac:dyDescent="0.2">
      <c r="A59" s="124"/>
      <c r="B59" s="129" t="s">
        <v>74</v>
      </c>
      <c r="C59" s="249" t="s">
        <v>27</v>
      </c>
      <c r="D59" s="250"/>
      <c r="E59" s="250"/>
      <c r="F59" s="135" t="s">
        <v>74</v>
      </c>
      <c r="G59" s="136"/>
      <c r="H59" s="136"/>
      <c r="I59" s="136">
        <f>'SO 01 1 Pol'!G131</f>
        <v>0</v>
      </c>
      <c r="J59" s="133" t="str">
        <f>IF(I60=0,"",I59/I60*100)</f>
        <v/>
      </c>
    </row>
    <row r="60" spans="1:10" ht="25.5" customHeight="1" x14ac:dyDescent="0.2">
      <c r="A60" s="125"/>
      <c r="B60" s="130" t="s">
        <v>1</v>
      </c>
      <c r="C60" s="131"/>
      <c r="D60" s="132"/>
      <c r="E60" s="132"/>
      <c r="F60" s="137"/>
      <c r="G60" s="138"/>
      <c r="H60" s="138"/>
      <c r="I60" s="138">
        <f>SUM(I53:I59)</f>
        <v>0</v>
      </c>
      <c r="J60" s="134">
        <f>SUM(J53:J59)</f>
        <v>0</v>
      </c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3:E53"/>
    <mergeCell ref="C54:E54"/>
    <mergeCell ref="C55:E55"/>
    <mergeCell ref="C56:E56"/>
    <mergeCell ref="C59:E59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VJz+qk1kkbzhz4aLZlrKKvkKjXjIXKaIbboNPouobGUBHXF7DCuB35JS4BDLAcUWsHsNi1QUwOvA1uMEmA4R6Q==" saltValue="4yBxbJsKwnjDu2zaV8qfo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826"/>
  <sheetViews>
    <sheetView tabSelected="1" workbookViewId="0">
      <pane ySplit="7" topLeftCell="A119" activePane="bottomLeft" state="frozen"/>
      <selection pane="bottomLeft" activeCell="F125" sqref="F12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76</v>
      </c>
      <c r="B1" s="255"/>
      <c r="C1" s="255"/>
      <c r="D1" s="255"/>
      <c r="E1" s="255"/>
      <c r="F1" s="255"/>
      <c r="G1" s="255"/>
      <c r="AG1" t="s">
        <v>77</v>
      </c>
    </row>
    <row r="2" spans="1:60" ht="24.95" customHeight="1" x14ac:dyDescent="0.2">
      <c r="A2" s="140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78</v>
      </c>
    </row>
    <row r="3" spans="1:60" ht="24.95" customHeight="1" x14ac:dyDescent="0.2">
      <c r="A3" s="140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2" t="s">
        <v>78</v>
      </c>
      <c r="AG3" t="s">
        <v>79</v>
      </c>
    </row>
    <row r="4" spans="1:60" ht="24.95" customHeight="1" x14ac:dyDescent="0.2">
      <c r="A4" s="141" t="s">
        <v>9</v>
      </c>
      <c r="B4" s="142" t="s">
        <v>43</v>
      </c>
      <c r="C4" s="259" t="s">
        <v>44</v>
      </c>
      <c r="D4" s="260"/>
      <c r="E4" s="260"/>
      <c r="F4" s="260"/>
      <c r="G4" s="261"/>
      <c r="AG4" t="s">
        <v>80</v>
      </c>
    </row>
    <row r="5" spans="1:60" x14ac:dyDescent="0.2">
      <c r="D5" s="10"/>
    </row>
    <row r="6" spans="1:60" ht="38.25" x14ac:dyDescent="0.2">
      <c r="A6" s="144" t="s">
        <v>81</v>
      </c>
      <c r="B6" s="146" t="s">
        <v>82</v>
      </c>
      <c r="C6" s="146" t="s">
        <v>83</v>
      </c>
      <c r="D6" s="145" t="s">
        <v>84</v>
      </c>
      <c r="E6" s="144" t="s">
        <v>85</v>
      </c>
      <c r="F6" s="143" t="s">
        <v>86</v>
      </c>
      <c r="G6" s="144" t="s">
        <v>29</v>
      </c>
      <c r="H6" s="147" t="s">
        <v>30</v>
      </c>
      <c r="I6" s="147" t="s">
        <v>87</v>
      </c>
      <c r="J6" s="147" t="s">
        <v>31</v>
      </c>
      <c r="K6" s="147" t="s">
        <v>88</v>
      </c>
      <c r="L6" s="147" t="s">
        <v>89</v>
      </c>
      <c r="M6" s="147" t="s">
        <v>90</v>
      </c>
      <c r="N6" s="147" t="s">
        <v>91</v>
      </c>
      <c r="O6" s="147" t="s">
        <v>92</v>
      </c>
      <c r="P6" s="147" t="s">
        <v>93</v>
      </c>
      <c r="Q6" s="147" t="s">
        <v>94</v>
      </c>
      <c r="R6" s="147" t="s">
        <v>95</v>
      </c>
      <c r="S6" s="147" t="s">
        <v>96</v>
      </c>
      <c r="T6" s="147" t="s">
        <v>97</v>
      </c>
      <c r="U6" s="147" t="s">
        <v>98</v>
      </c>
      <c r="V6" s="147" t="s">
        <v>99</v>
      </c>
      <c r="W6" s="147" t="s">
        <v>100</v>
      </c>
      <c r="X6" s="147" t="s">
        <v>101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102</v>
      </c>
      <c r="B8" s="163" t="s">
        <v>43</v>
      </c>
      <c r="C8" s="184" t="s">
        <v>63</v>
      </c>
      <c r="D8" s="164"/>
      <c r="E8" s="165"/>
      <c r="F8" s="166"/>
      <c r="G8" s="166">
        <f>SUMIF(AG9:AG47,"&lt;&gt;NOR",G9:G47)</f>
        <v>0</v>
      </c>
      <c r="H8" s="166"/>
      <c r="I8" s="166">
        <f>SUM(I9:I47)</f>
        <v>0</v>
      </c>
      <c r="J8" s="166"/>
      <c r="K8" s="166">
        <f>SUM(K9:K47)</f>
        <v>0</v>
      </c>
      <c r="L8" s="166"/>
      <c r="M8" s="166">
        <f>SUM(M9:M47)</f>
        <v>0</v>
      </c>
      <c r="N8" s="165"/>
      <c r="O8" s="165">
        <f>SUM(O9:O47)</f>
        <v>129.81</v>
      </c>
      <c r="P8" s="165"/>
      <c r="Q8" s="165">
        <f>SUM(Q9:Q47)</f>
        <v>0</v>
      </c>
      <c r="R8" s="166"/>
      <c r="S8" s="166"/>
      <c r="T8" s="167"/>
      <c r="U8" s="161"/>
      <c r="V8" s="161">
        <f>SUM(V9:V47)</f>
        <v>361.66</v>
      </c>
      <c r="W8" s="161"/>
      <c r="X8" s="161"/>
      <c r="AG8" t="s">
        <v>103</v>
      </c>
    </row>
    <row r="9" spans="1:60" outlineLevel="1" x14ac:dyDescent="0.2">
      <c r="A9" s="169">
        <v>1</v>
      </c>
      <c r="B9" s="170" t="s">
        <v>114</v>
      </c>
      <c r="C9" s="185" t="s">
        <v>115</v>
      </c>
      <c r="D9" s="171" t="s">
        <v>112</v>
      </c>
      <c r="E9" s="172">
        <v>181.8715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104</v>
      </c>
      <c r="S9" s="174" t="s">
        <v>105</v>
      </c>
      <c r="T9" s="175" t="s">
        <v>105</v>
      </c>
      <c r="U9" s="158">
        <v>0.16</v>
      </c>
      <c r="V9" s="158">
        <f>ROUND(E9*U9,2)</f>
        <v>29.1</v>
      </c>
      <c r="W9" s="158"/>
      <c r="X9" s="158" t="s">
        <v>106</v>
      </c>
      <c r="Y9" s="148"/>
      <c r="Z9" s="148"/>
      <c r="AA9" s="148"/>
      <c r="AB9" s="148"/>
      <c r="AC9" s="148"/>
      <c r="AD9" s="148"/>
      <c r="AE9" s="148"/>
      <c r="AF9" s="148"/>
      <c r="AG9" s="148" t="s">
        <v>113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3.75" outlineLevel="1" x14ac:dyDescent="0.2">
      <c r="A10" s="155"/>
      <c r="B10" s="156"/>
      <c r="C10" s="262" t="s">
        <v>116</v>
      </c>
      <c r="D10" s="263"/>
      <c r="E10" s="263"/>
      <c r="F10" s="263"/>
      <c r="G10" s="26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108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6" t="s">
        <v>117</v>
      </c>
      <c r="D11" s="159"/>
      <c r="E11" s="160">
        <v>112.88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109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6" t="s">
        <v>118</v>
      </c>
      <c r="D12" s="159"/>
      <c r="E12" s="160">
        <v>32.572499999999998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109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6" t="s">
        <v>119</v>
      </c>
      <c r="D13" s="159"/>
      <c r="E13" s="160">
        <v>1.7689999999999999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109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6" t="s">
        <v>120</v>
      </c>
      <c r="D14" s="159"/>
      <c r="E14" s="160">
        <v>34.65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109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9">
        <v>2</v>
      </c>
      <c r="B15" s="170" t="s">
        <v>121</v>
      </c>
      <c r="C15" s="185" t="s">
        <v>122</v>
      </c>
      <c r="D15" s="171" t="s">
        <v>112</v>
      </c>
      <c r="E15" s="172">
        <v>17.28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 t="s">
        <v>104</v>
      </c>
      <c r="S15" s="174" t="s">
        <v>105</v>
      </c>
      <c r="T15" s="175" t="s">
        <v>105</v>
      </c>
      <c r="U15" s="158">
        <v>4.6180000000000003</v>
      </c>
      <c r="V15" s="158">
        <f>ROUND(E15*U15,2)</f>
        <v>79.8</v>
      </c>
      <c r="W15" s="158"/>
      <c r="X15" s="158" t="s">
        <v>106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107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 x14ac:dyDescent="0.2">
      <c r="A16" s="155"/>
      <c r="B16" s="156"/>
      <c r="C16" s="262" t="s">
        <v>123</v>
      </c>
      <c r="D16" s="263"/>
      <c r="E16" s="263"/>
      <c r="F16" s="263"/>
      <c r="G16" s="26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108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6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6" t="s">
        <v>124</v>
      </c>
      <c r="D17" s="159"/>
      <c r="E17" s="160">
        <v>17.28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109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9">
        <v>3</v>
      </c>
      <c r="B18" s="170" t="s">
        <v>125</v>
      </c>
      <c r="C18" s="185" t="s">
        <v>126</v>
      </c>
      <c r="D18" s="171" t="s">
        <v>112</v>
      </c>
      <c r="E18" s="172">
        <v>211.11150000000001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104</v>
      </c>
      <c r="S18" s="174" t="s">
        <v>105</v>
      </c>
      <c r="T18" s="175" t="s">
        <v>105</v>
      </c>
      <c r="U18" s="158">
        <v>5.2999999999999999E-2</v>
      </c>
      <c r="V18" s="158">
        <f>ROUND(E18*U18,2)</f>
        <v>11.19</v>
      </c>
      <c r="W18" s="158"/>
      <c r="X18" s="158" t="s">
        <v>106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6" t="s">
        <v>127</v>
      </c>
      <c r="D19" s="159"/>
      <c r="E19" s="160">
        <v>211.11150000000001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109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9">
        <v>4</v>
      </c>
      <c r="B20" s="170" t="s">
        <v>128</v>
      </c>
      <c r="C20" s="185" t="s">
        <v>129</v>
      </c>
      <c r="D20" s="171" t="s">
        <v>112</v>
      </c>
      <c r="E20" s="172">
        <v>187.6465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 t="s">
        <v>104</v>
      </c>
      <c r="S20" s="174" t="s">
        <v>105</v>
      </c>
      <c r="T20" s="175" t="s">
        <v>105</v>
      </c>
      <c r="U20" s="158">
        <v>1.1499999999999999</v>
      </c>
      <c r="V20" s="158">
        <f>ROUND(E20*U20,2)</f>
        <v>215.79</v>
      </c>
      <c r="W20" s="158"/>
      <c r="X20" s="158" t="s">
        <v>106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2" t="s">
        <v>130</v>
      </c>
      <c r="D21" s="263"/>
      <c r="E21" s="263"/>
      <c r="F21" s="263"/>
      <c r="G21" s="263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108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6" t="s">
        <v>131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109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6" t="s">
        <v>132</v>
      </c>
      <c r="D23" s="159"/>
      <c r="E23" s="160">
        <v>32.572499999999998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109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6" t="s">
        <v>119</v>
      </c>
      <c r="D24" s="159"/>
      <c r="E24" s="160">
        <v>1.7689999999999999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109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6" t="s">
        <v>133</v>
      </c>
      <c r="D25" s="159"/>
      <c r="E25" s="160">
        <v>112.88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109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6" t="s">
        <v>134</v>
      </c>
      <c r="D26" s="159"/>
      <c r="E26" s="160">
        <v>40.424999999999997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109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69">
        <v>5</v>
      </c>
      <c r="B27" s="170" t="s">
        <v>135</v>
      </c>
      <c r="C27" s="185" t="s">
        <v>136</v>
      </c>
      <c r="D27" s="171" t="s">
        <v>110</v>
      </c>
      <c r="E27" s="172">
        <v>140.875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 t="s">
        <v>137</v>
      </c>
      <c r="S27" s="174" t="s">
        <v>105</v>
      </c>
      <c r="T27" s="175" t="s">
        <v>105</v>
      </c>
      <c r="U27" s="158">
        <v>0.01</v>
      </c>
      <c r="V27" s="158">
        <f>ROUND(E27*U27,2)</f>
        <v>1.41</v>
      </c>
      <c r="W27" s="158"/>
      <c r="X27" s="158" t="s">
        <v>106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2" t="s">
        <v>138</v>
      </c>
      <c r="D28" s="263"/>
      <c r="E28" s="263"/>
      <c r="F28" s="263"/>
      <c r="G28" s="263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108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4" t="s">
        <v>139</v>
      </c>
      <c r="D29" s="265"/>
      <c r="E29" s="265"/>
      <c r="F29" s="265"/>
      <c r="G29" s="26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108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6" t="s">
        <v>140</v>
      </c>
      <c r="D30" s="159"/>
      <c r="E30" s="160">
        <v>33.75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109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6" t="s">
        <v>141</v>
      </c>
      <c r="D31" s="159"/>
      <c r="E31" s="160">
        <v>19.875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109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6" t="s">
        <v>142</v>
      </c>
      <c r="D32" s="159"/>
      <c r="E32" s="160">
        <v>70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109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6" t="s">
        <v>143</v>
      </c>
      <c r="D33" s="159"/>
      <c r="E33" s="160">
        <v>17.25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109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9">
        <v>6</v>
      </c>
      <c r="B34" s="170" t="s">
        <v>144</v>
      </c>
      <c r="C34" s="185" t="s">
        <v>145</v>
      </c>
      <c r="D34" s="171" t="s">
        <v>110</v>
      </c>
      <c r="E34" s="172">
        <v>140.875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 t="s">
        <v>104</v>
      </c>
      <c r="S34" s="174" t="s">
        <v>105</v>
      </c>
      <c r="T34" s="175" t="s">
        <v>105</v>
      </c>
      <c r="U34" s="158">
        <v>0.02</v>
      </c>
      <c r="V34" s="158">
        <f>ROUND(E34*U34,2)</f>
        <v>2.82</v>
      </c>
      <c r="W34" s="158"/>
      <c r="X34" s="158" t="s">
        <v>106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113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62" t="s">
        <v>146</v>
      </c>
      <c r="D35" s="263"/>
      <c r="E35" s="263"/>
      <c r="F35" s="263"/>
      <c r="G35" s="263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108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6" t="s">
        <v>147</v>
      </c>
      <c r="D36" s="159"/>
      <c r="E36" s="160">
        <v>140.875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109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69">
        <v>7</v>
      </c>
      <c r="B37" s="170" t="s">
        <v>148</v>
      </c>
      <c r="C37" s="185" t="s">
        <v>149</v>
      </c>
      <c r="D37" s="171" t="s">
        <v>110</v>
      </c>
      <c r="E37" s="172">
        <f>E40+E41+E42+E43</f>
        <v>140.875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 t="s">
        <v>150</v>
      </c>
      <c r="S37" s="174" t="s">
        <v>105</v>
      </c>
      <c r="T37" s="175" t="s">
        <v>105</v>
      </c>
      <c r="U37" s="158">
        <v>0.153</v>
      </c>
      <c r="V37" s="158">
        <f>ROUND(E37*U37,2)</f>
        <v>21.55</v>
      </c>
      <c r="W37" s="158"/>
      <c r="X37" s="158" t="s">
        <v>106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62" t="s">
        <v>151</v>
      </c>
      <c r="D38" s="263"/>
      <c r="E38" s="263"/>
      <c r="F38" s="263"/>
      <c r="G38" s="26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108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6" t="s">
        <v>152</v>
      </c>
      <c r="D39" s="159"/>
      <c r="E39" s="160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109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6" t="s">
        <v>153</v>
      </c>
      <c r="D40" s="159"/>
      <c r="E40" s="160">
        <v>33.75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109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6" t="s">
        <v>141</v>
      </c>
      <c r="D41" s="159"/>
      <c r="E41" s="160">
        <v>19.875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109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6" t="s">
        <v>142</v>
      </c>
      <c r="D42" s="159"/>
      <c r="E42" s="160">
        <v>70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109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6" t="s">
        <v>143</v>
      </c>
      <c r="D43" s="159"/>
      <c r="E43" s="160">
        <v>17.25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109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9">
        <v>8</v>
      </c>
      <c r="B44" s="170" t="s">
        <v>158</v>
      </c>
      <c r="C44" s="185" t="s">
        <v>159</v>
      </c>
      <c r="D44" s="171" t="s">
        <v>157</v>
      </c>
      <c r="E44" s="172">
        <v>12.981199999999999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2">
        <v>1</v>
      </c>
      <c r="O44" s="172">
        <f>ROUND(E44*N44,2)</f>
        <v>12.98</v>
      </c>
      <c r="P44" s="172">
        <v>0</v>
      </c>
      <c r="Q44" s="172">
        <f>ROUND(E44*P44,2)</f>
        <v>0</v>
      </c>
      <c r="R44" s="174" t="s">
        <v>154</v>
      </c>
      <c r="S44" s="174" t="s">
        <v>105</v>
      </c>
      <c r="T44" s="175" t="s">
        <v>105</v>
      </c>
      <c r="U44" s="158">
        <v>0</v>
      </c>
      <c r="V44" s="158">
        <f>ROUND(E44*U44,2)</f>
        <v>0</v>
      </c>
      <c r="W44" s="158"/>
      <c r="X44" s="158" t="s">
        <v>155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156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6" t="s">
        <v>160</v>
      </c>
      <c r="D45" s="159"/>
      <c r="E45" s="160">
        <v>12.981199999999999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109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9">
        <v>9</v>
      </c>
      <c r="B46" s="170" t="s">
        <v>161</v>
      </c>
      <c r="C46" s="185" t="s">
        <v>162</v>
      </c>
      <c r="D46" s="171" t="s">
        <v>157</v>
      </c>
      <c r="E46" s="172">
        <v>116.8308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1</v>
      </c>
      <c r="O46" s="172">
        <f>ROUND(E46*N46,2)</f>
        <v>116.83</v>
      </c>
      <c r="P46" s="172">
        <v>0</v>
      </c>
      <c r="Q46" s="172">
        <f>ROUND(E46*P46,2)</f>
        <v>0</v>
      </c>
      <c r="R46" s="174" t="s">
        <v>154</v>
      </c>
      <c r="S46" s="174" t="s">
        <v>105</v>
      </c>
      <c r="T46" s="175" t="s">
        <v>105</v>
      </c>
      <c r="U46" s="158">
        <v>0</v>
      </c>
      <c r="V46" s="158">
        <f>ROUND(E46*U46,2)</f>
        <v>0</v>
      </c>
      <c r="W46" s="158"/>
      <c r="X46" s="158" t="s">
        <v>155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156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6" t="s">
        <v>163</v>
      </c>
      <c r="D47" s="159"/>
      <c r="E47" s="160">
        <v>116.8308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109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2" t="s">
        <v>102</v>
      </c>
      <c r="B48" s="163" t="s">
        <v>64</v>
      </c>
      <c r="C48" s="184" t="s">
        <v>65</v>
      </c>
      <c r="D48" s="164"/>
      <c r="E48" s="165"/>
      <c r="F48" s="166"/>
      <c r="G48" s="166">
        <f>SUMIF(AG49:AG86,"&lt;&gt;NOR",G49:G86)</f>
        <v>0</v>
      </c>
      <c r="H48" s="166"/>
      <c r="I48" s="166">
        <f>SUM(I49:I86)</f>
        <v>0</v>
      </c>
      <c r="J48" s="166"/>
      <c r="K48" s="166">
        <f>SUM(K49:K86)</f>
        <v>0</v>
      </c>
      <c r="L48" s="166"/>
      <c r="M48" s="166">
        <f>SUM(M49:M86)</f>
        <v>0</v>
      </c>
      <c r="N48" s="165"/>
      <c r="O48" s="165">
        <f>SUM(O49:O86)</f>
        <v>134.80999999999997</v>
      </c>
      <c r="P48" s="165"/>
      <c r="Q48" s="165">
        <f>SUM(Q49:Q86)</f>
        <v>0</v>
      </c>
      <c r="R48" s="166"/>
      <c r="S48" s="166"/>
      <c r="T48" s="167"/>
      <c r="U48" s="161"/>
      <c r="V48" s="161">
        <f>SUM(V49:V86)</f>
        <v>157.51000000000002</v>
      </c>
      <c r="W48" s="161"/>
      <c r="X48" s="161"/>
      <c r="AG48" t="s">
        <v>103</v>
      </c>
    </row>
    <row r="49" spans="1:60" outlineLevel="1" x14ac:dyDescent="0.2">
      <c r="A49" s="169">
        <v>10</v>
      </c>
      <c r="B49" s="170" t="s">
        <v>164</v>
      </c>
      <c r="C49" s="185" t="s">
        <v>165</v>
      </c>
      <c r="D49" s="171" t="s">
        <v>112</v>
      </c>
      <c r="E49" s="172">
        <v>36.121600000000001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2.5249999999999999</v>
      </c>
      <c r="O49" s="172">
        <f>ROUND(E49*N49,2)</f>
        <v>91.21</v>
      </c>
      <c r="P49" s="172">
        <v>0</v>
      </c>
      <c r="Q49" s="172">
        <f>ROUND(E49*P49,2)</f>
        <v>0</v>
      </c>
      <c r="R49" s="174" t="s">
        <v>166</v>
      </c>
      <c r="S49" s="174" t="s">
        <v>105</v>
      </c>
      <c r="T49" s="175" t="s">
        <v>105</v>
      </c>
      <c r="U49" s="158">
        <v>0.48</v>
      </c>
      <c r="V49" s="158">
        <f>ROUND(E49*U49,2)</f>
        <v>17.34</v>
      </c>
      <c r="W49" s="158"/>
      <c r="X49" s="158" t="s">
        <v>106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107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262" t="s">
        <v>167</v>
      </c>
      <c r="D50" s="263"/>
      <c r="E50" s="263"/>
      <c r="F50" s="263"/>
      <c r="G50" s="263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108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6" t="s">
        <v>168</v>
      </c>
      <c r="D51" s="159"/>
      <c r="E51" s="160">
        <v>36.121600000000001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109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9">
        <v>11</v>
      </c>
      <c r="B52" s="170" t="s">
        <v>169</v>
      </c>
      <c r="C52" s="185" t="s">
        <v>170</v>
      </c>
      <c r="D52" s="171" t="s">
        <v>110</v>
      </c>
      <c r="E52" s="172">
        <v>30.2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3.6400000000000002E-2</v>
      </c>
      <c r="O52" s="172">
        <f>ROUND(E52*N52,2)</f>
        <v>1.1000000000000001</v>
      </c>
      <c r="P52" s="172">
        <v>0</v>
      </c>
      <c r="Q52" s="172">
        <f>ROUND(E52*P52,2)</f>
        <v>0</v>
      </c>
      <c r="R52" s="174" t="s">
        <v>166</v>
      </c>
      <c r="S52" s="174" t="s">
        <v>105</v>
      </c>
      <c r="T52" s="175" t="s">
        <v>105</v>
      </c>
      <c r="U52" s="158">
        <v>0.53</v>
      </c>
      <c r="V52" s="158">
        <f>ROUND(E52*U52,2)</f>
        <v>16.010000000000002</v>
      </c>
      <c r="W52" s="158"/>
      <c r="X52" s="158" t="s">
        <v>106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171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62" t="s">
        <v>172</v>
      </c>
      <c r="D53" s="263"/>
      <c r="E53" s="263"/>
      <c r="F53" s="263"/>
      <c r="G53" s="26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108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76" t="str">
        <f>C53</f>
        <v>svislé nebo šikmé (odkloněné) , půdorysně přímé nebo zalomené, stěn základových desek ve volných nebo zapažených jámách, rýhách, šachtách, včetně případných vzpěr,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6" t="s">
        <v>173</v>
      </c>
      <c r="D54" s="159"/>
      <c r="E54" s="160">
        <v>30.2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109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9">
        <v>12</v>
      </c>
      <c r="B55" s="170" t="s">
        <v>174</v>
      </c>
      <c r="C55" s="185" t="s">
        <v>175</v>
      </c>
      <c r="D55" s="171" t="s">
        <v>110</v>
      </c>
      <c r="E55" s="172">
        <v>30.2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 t="s">
        <v>166</v>
      </c>
      <c r="S55" s="174" t="s">
        <v>105</v>
      </c>
      <c r="T55" s="175" t="s">
        <v>105</v>
      </c>
      <c r="U55" s="158">
        <v>0.32</v>
      </c>
      <c r="V55" s="158">
        <f>ROUND(E55*U55,2)</f>
        <v>9.66</v>
      </c>
      <c r="W55" s="158"/>
      <c r="X55" s="158" t="s">
        <v>106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171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262" t="s">
        <v>172</v>
      </c>
      <c r="D56" s="263"/>
      <c r="E56" s="263"/>
      <c r="F56" s="263"/>
      <c r="G56" s="26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108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6" t="str">
        <f>C56</f>
        <v>svislé nebo šikmé (odkloněné) , půdorysně přímé nebo zalomené, stěn základových desek ve volných nebo zapažených jámách, rýhách, šachtách, včetně případných vzpěr,</v>
      </c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6" t="s">
        <v>176</v>
      </c>
      <c r="D57" s="159"/>
      <c r="E57" s="160">
        <v>30.2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109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9">
        <v>13</v>
      </c>
      <c r="B58" s="170" t="s">
        <v>177</v>
      </c>
      <c r="C58" s="185" t="s">
        <v>178</v>
      </c>
      <c r="D58" s="171" t="s">
        <v>157</v>
      </c>
      <c r="E58" s="172">
        <v>1.00237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1.04548</v>
      </c>
      <c r="O58" s="172">
        <f>ROUND(E58*N58,2)</f>
        <v>1.05</v>
      </c>
      <c r="P58" s="172">
        <v>0</v>
      </c>
      <c r="Q58" s="172">
        <f>ROUND(E58*P58,2)</f>
        <v>0</v>
      </c>
      <c r="R58" s="174" t="s">
        <v>166</v>
      </c>
      <c r="S58" s="174" t="s">
        <v>105</v>
      </c>
      <c r="T58" s="175" t="s">
        <v>105</v>
      </c>
      <c r="U58" s="158">
        <v>15.231</v>
      </c>
      <c r="V58" s="158">
        <f>ROUND(E58*U58,2)</f>
        <v>15.27</v>
      </c>
      <c r="W58" s="158"/>
      <c r="X58" s="158" t="s">
        <v>106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107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62" t="s">
        <v>179</v>
      </c>
      <c r="D59" s="263"/>
      <c r="E59" s="263"/>
      <c r="F59" s="263"/>
      <c r="G59" s="26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108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6" t="s">
        <v>180</v>
      </c>
      <c r="D60" s="159"/>
      <c r="E60" s="160">
        <v>1.00237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109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9">
        <v>14</v>
      </c>
      <c r="B61" s="170" t="s">
        <v>181</v>
      </c>
      <c r="C61" s="185" t="s">
        <v>182</v>
      </c>
      <c r="D61" s="171" t="s">
        <v>110</v>
      </c>
      <c r="E61" s="172">
        <v>15.1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0.52</v>
      </c>
      <c r="O61" s="172">
        <f>ROUND(E61*N61,2)</f>
        <v>7.85</v>
      </c>
      <c r="P61" s="172">
        <v>0</v>
      </c>
      <c r="Q61" s="172">
        <f>ROUND(E61*P61,2)</f>
        <v>0</v>
      </c>
      <c r="R61" s="174" t="s">
        <v>166</v>
      </c>
      <c r="S61" s="174" t="s">
        <v>105</v>
      </c>
      <c r="T61" s="175" t="s">
        <v>105</v>
      </c>
      <c r="U61" s="158">
        <v>0.9</v>
      </c>
      <c r="V61" s="158">
        <f>ROUND(E61*U61,2)</f>
        <v>13.59</v>
      </c>
      <c r="W61" s="158"/>
      <c r="X61" s="158" t="s">
        <v>106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107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2" t="s">
        <v>183</v>
      </c>
      <c r="D62" s="263"/>
      <c r="E62" s="263"/>
      <c r="F62" s="263"/>
      <c r="G62" s="26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108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6" t="s">
        <v>184</v>
      </c>
      <c r="D63" s="159"/>
      <c r="E63" s="160">
        <v>15.1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109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9">
        <v>15</v>
      </c>
      <c r="B64" s="170" t="s">
        <v>185</v>
      </c>
      <c r="C64" s="185" t="s">
        <v>186</v>
      </c>
      <c r="D64" s="171" t="s">
        <v>112</v>
      </c>
      <c r="E64" s="172">
        <v>1.5</v>
      </c>
      <c r="F64" s="173"/>
      <c r="G64" s="174">
        <f>ROUND(E64*F64,2)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2">
        <v>2.5249999999999999</v>
      </c>
      <c r="O64" s="172">
        <f>ROUND(E64*N64,2)</f>
        <v>3.79</v>
      </c>
      <c r="P64" s="172">
        <v>0</v>
      </c>
      <c r="Q64" s="172">
        <f>ROUND(E64*P64,2)</f>
        <v>0</v>
      </c>
      <c r="R64" s="174" t="s">
        <v>166</v>
      </c>
      <c r="S64" s="174" t="s">
        <v>105</v>
      </c>
      <c r="T64" s="175" t="s">
        <v>105</v>
      </c>
      <c r="U64" s="158">
        <v>0.48</v>
      </c>
      <c r="V64" s="158">
        <f>ROUND(E64*U64,2)</f>
        <v>0.72</v>
      </c>
      <c r="W64" s="158"/>
      <c r="X64" s="158" t="s">
        <v>106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107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262" t="s">
        <v>167</v>
      </c>
      <c r="D65" s="263"/>
      <c r="E65" s="263"/>
      <c r="F65" s="263"/>
      <c r="G65" s="263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108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6" t="s">
        <v>187</v>
      </c>
      <c r="D66" s="159"/>
      <c r="E66" s="160">
        <v>1.5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109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69">
        <v>16</v>
      </c>
      <c r="B67" s="170" t="s">
        <v>188</v>
      </c>
      <c r="C67" s="185" t="s">
        <v>189</v>
      </c>
      <c r="D67" s="171" t="s">
        <v>112</v>
      </c>
      <c r="E67" s="172">
        <v>10.8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2.5249999999999999</v>
      </c>
      <c r="O67" s="172">
        <f>ROUND(E67*N67,2)</f>
        <v>27.27</v>
      </c>
      <c r="P67" s="172">
        <v>0</v>
      </c>
      <c r="Q67" s="172">
        <f>ROUND(E67*P67,2)</f>
        <v>0</v>
      </c>
      <c r="R67" s="174" t="s">
        <v>166</v>
      </c>
      <c r="S67" s="174" t="s">
        <v>105</v>
      </c>
      <c r="T67" s="175" t="s">
        <v>105</v>
      </c>
      <c r="U67" s="158">
        <v>0.48</v>
      </c>
      <c r="V67" s="158">
        <f>ROUND(E67*U67,2)</f>
        <v>5.18</v>
      </c>
      <c r="W67" s="158"/>
      <c r="X67" s="158" t="s">
        <v>106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107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62" t="s">
        <v>167</v>
      </c>
      <c r="D68" s="263"/>
      <c r="E68" s="263"/>
      <c r="F68" s="263"/>
      <c r="G68" s="26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108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6" t="s">
        <v>190</v>
      </c>
      <c r="D69" s="159"/>
      <c r="E69" s="160">
        <v>8.64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109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6" t="s">
        <v>191</v>
      </c>
      <c r="D70" s="159"/>
      <c r="E70" s="160">
        <v>2.16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109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9">
        <v>17</v>
      </c>
      <c r="B71" s="170" t="s">
        <v>192</v>
      </c>
      <c r="C71" s="185" t="s">
        <v>193</v>
      </c>
      <c r="D71" s="171" t="s">
        <v>110</v>
      </c>
      <c r="E71" s="172">
        <v>43.2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2">
        <v>3.9199999999999999E-2</v>
      </c>
      <c r="O71" s="172">
        <f>ROUND(E71*N71,2)</f>
        <v>1.69</v>
      </c>
      <c r="P71" s="172">
        <v>0</v>
      </c>
      <c r="Q71" s="172">
        <f>ROUND(E71*P71,2)</f>
        <v>0</v>
      </c>
      <c r="R71" s="174" t="s">
        <v>166</v>
      </c>
      <c r="S71" s="174" t="s">
        <v>105</v>
      </c>
      <c r="T71" s="175" t="s">
        <v>105</v>
      </c>
      <c r="U71" s="158">
        <v>1.05</v>
      </c>
      <c r="V71" s="158">
        <f>ROUND(E71*U71,2)</f>
        <v>45.36</v>
      </c>
      <c r="W71" s="158"/>
      <c r="X71" s="158" t="s">
        <v>106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107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262" t="s">
        <v>194</v>
      </c>
      <c r="D72" s="263"/>
      <c r="E72" s="263"/>
      <c r="F72" s="263"/>
      <c r="G72" s="263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108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76" t="str">
        <f>C72</f>
        <v>bednění svislé nebo šikmé (odkloněné), půdorysně přímé nebo zalomené, stěn základových patek ve volných nebo zapažených jámách, rýhách, šachtách, včetně případných vzpěr,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6" t="s">
        <v>195</v>
      </c>
      <c r="D73" s="159"/>
      <c r="E73" s="160">
        <v>28.8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109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6" t="s">
        <v>196</v>
      </c>
      <c r="D74" s="159"/>
      <c r="E74" s="160">
        <v>14.4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109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69">
        <v>18</v>
      </c>
      <c r="B75" s="170" t="s">
        <v>197</v>
      </c>
      <c r="C75" s="185" t="s">
        <v>198</v>
      </c>
      <c r="D75" s="171" t="s">
        <v>110</v>
      </c>
      <c r="E75" s="172">
        <v>43.2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4" t="s">
        <v>166</v>
      </c>
      <c r="S75" s="174" t="s">
        <v>105</v>
      </c>
      <c r="T75" s="175" t="s">
        <v>105</v>
      </c>
      <c r="U75" s="158">
        <v>0.32</v>
      </c>
      <c r="V75" s="158">
        <f>ROUND(E75*U75,2)</f>
        <v>13.82</v>
      </c>
      <c r="W75" s="158"/>
      <c r="X75" s="158" t="s">
        <v>106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107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55"/>
      <c r="B76" s="156"/>
      <c r="C76" s="262" t="s">
        <v>194</v>
      </c>
      <c r="D76" s="263"/>
      <c r="E76" s="263"/>
      <c r="F76" s="263"/>
      <c r="G76" s="263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108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76" t="str">
        <f>C76</f>
        <v>bednění svislé nebo šikmé (odkloněné), půdorysně přímé nebo zalomené, stěn základových patek ve volných nebo zapažených jámách, rýhách, šachtách, včetně případných vzpěr,</v>
      </c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66" t="s">
        <v>199</v>
      </c>
      <c r="D77" s="267"/>
      <c r="E77" s="267"/>
      <c r="F77" s="267"/>
      <c r="G77" s="26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200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6" t="s">
        <v>201</v>
      </c>
      <c r="D78" s="159"/>
      <c r="E78" s="160">
        <v>43.2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109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9">
        <v>19</v>
      </c>
      <c r="B79" s="170" t="s">
        <v>202</v>
      </c>
      <c r="C79" s="185" t="s">
        <v>203</v>
      </c>
      <c r="D79" s="171" t="s">
        <v>157</v>
      </c>
      <c r="E79" s="172">
        <v>0.64800000000000002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2">
        <v>1.0211600000000001</v>
      </c>
      <c r="O79" s="172">
        <f>ROUND(E79*N79,2)</f>
        <v>0.66</v>
      </c>
      <c r="P79" s="172">
        <v>0</v>
      </c>
      <c r="Q79" s="172">
        <f>ROUND(E79*P79,2)</f>
        <v>0</v>
      </c>
      <c r="R79" s="174" t="s">
        <v>166</v>
      </c>
      <c r="S79" s="174" t="s">
        <v>105</v>
      </c>
      <c r="T79" s="175" t="s">
        <v>105</v>
      </c>
      <c r="U79" s="158">
        <v>23.530999999999999</v>
      </c>
      <c r="V79" s="158">
        <f>ROUND(E79*U79,2)</f>
        <v>15.25</v>
      </c>
      <c r="W79" s="158"/>
      <c r="X79" s="158" t="s">
        <v>106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107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262" t="s">
        <v>179</v>
      </c>
      <c r="D80" s="263"/>
      <c r="E80" s="263"/>
      <c r="F80" s="263"/>
      <c r="G80" s="263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108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6" t="s">
        <v>204</v>
      </c>
      <c r="D81" s="159"/>
      <c r="E81" s="160">
        <v>0.64800000000000002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109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9">
        <v>20</v>
      </c>
      <c r="B82" s="170" t="s">
        <v>205</v>
      </c>
      <c r="C82" s="185" t="s">
        <v>206</v>
      </c>
      <c r="D82" s="171" t="s">
        <v>157</v>
      </c>
      <c r="E82" s="172">
        <v>0.1812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1.0210999999999999</v>
      </c>
      <c r="O82" s="172">
        <f>ROUND(E82*N82,2)</f>
        <v>0.19</v>
      </c>
      <c r="P82" s="172">
        <v>0</v>
      </c>
      <c r="Q82" s="172">
        <f>ROUND(E82*P82,2)</f>
        <v>0</v>
      </c>
      <c r="R82" s="174" t="s">
        <v>166</v>
      </c>
      <c r="S82" s="174" t="s">
        <v>105</v>
      </c>
      <c r="T82" s="175" t="s">
        <v>105</v>
      </c>
      <c r="U82" s="158">
        <v>29.29</v>
      </c>
      <c r="V82" s="158">
        <f>ROUND(E82*U82,2)</f>
        <v>5.31</v>
      </c>
      <c r="W82" s="158"/>
      <c r="X82" s="158" t="s">
        <v>106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107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62" t="s">
        <v>179</v>
      </c>
      <c r="D83" s="263"/>
      <c r="E83" s="263"/>
      <c r="F83" s="263"/>
      <c r="G83" s="263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108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6" t="s">
        <v>207</v>
      </c>
      <c r="D84" s="159"/>
      <c r="E84" s="160">
        <v>0.1812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109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9"/>
      <c r="B85" s="170"/>
      <c r="C85" s="185"/>
      <c r="D85" s="171"/>
      <c r="E85" s="172"/>
      <c r="F85" s="173"/>
      <c r="G85" s="174"/>
      <c r="H85" s="173"/>
      <c r="I85" s="174"/>
      <c r="J85" s="173"/>
      <c r="K85" s="174"/>
      <c r="L85" s="174"/>
      <c r="M85" s="174"/>
      <c r="N85" s="172"/>
      <c r="O85" s="172"/>
      <c r="P85" s="172"/>
      <c r="Q85" s="172"/>
      <c r="R85" s="174"/>
      <c r="S85" s="174"/>
      <c r="T85" s="175" t="s">
        <v>105</v>
      </c>
      <c r="U85" s="158">
        <v>0</v>
      </c>
      <c r="V85" s="158">
        <f>ROUND(E85*U85,2)</f>
        <v>0</v>
      </c>
      <c r="W85" s="158"/>
      <c r="X85" s="158" t="s">
        <v>208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209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6"/>
      <c r="D86" s="159"/>
      <c r="E86" s="160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109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2" t="s">
        <v>102</v>
      </c>
      <c r="B87" s="163" t="s">
        <v>66</v>
      </c>
      <c r="C87" s="184" t="s">
        <v>67</v>
      </c>
      <c r="D87" s="164"/>
      <c r="E87" s="165"/>
      <c r="F87" s="166"/>
      <c r="G87" s="166">
        <f>SUMIF(AG88:AG93,"&lt;&gt;NOR",G88:G93)</f>
        <v>0</v>
      </c>
      <c r="H87" s="166"/>
      <c r="I87" s="166">
        <f>SUM(I88:I93)</f>
        <v>0</v>
      </c>
      <c r="J87" s="166"/>
      <c r="K87" s="166">
        <f>SUM(K88:K93)</f>
        <v>0</v>
      </c>
      <c r="L87" s="166"/>
      <c r="M87" s="166">
        <f>SUM(M88:M93)</f>
        <v>0</v>
      </c>
      <c r="N87" s="165"/>
      <c r="O87" s="165">
        <f>SUM(O88:O93)</f>
        <v>1.19</v>
      </c>
      <c r="P87" s="165"/>
      <c r="Q87" s="165">
        <f>SUM(Q88:Q93)</f>
        <v>0</v>
      </c>
      <c r="R87" s="166"/>
      <c r="S87" s="166"/>
      <c r="T87" s="167"/>
      <c r="U87" s="161"/>
      <c r="V87" s="161">
        <f>SUM(V88:V93)</f>
        <v>2.3199999999999998</v>
      </c>
      <c r="W87" s="161"/>
      <c r="X87" s="161"/>
      <c r="AG87" t="s">
        <v>103</v>
      </c>
    </row>
    <row r="88" spans="1:60" ht="22.5" outlineLevel="1" x14ac:dyDescent="0.2">
      <c r="A88" s="169">
        <v>21</v>
      </c>
      <c r="B88" s="170" t="s">
        <v>210</v>
      </c>
      <c r="C88" s="185" t="s">
        <v>211</v>
      </c>
      <c r="D88" s="171" t="s">
        <v>110</v>
      </c>
      <c r="E88" s="172">
        <v>6.1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7.1999999999999995E-2</v>
      </c>
      <c r="O88" s="172">
        <f>ROUND(E88*N88,2)</f>
        <v>0.44</v>
      </c>
      <c r="P88" s="172">
        <v>0</v>
      </c>
      <c r="Q88" s="172">
        <f>ROUND(E88*P88,2)</f>
        <v>0</v>
      </c>
      <c r="R88" s="174" t="s">
        <v>111</v>
      </c>
      <c r="S88" s="174" t="s">
        <v>105</v>
      </c>
      <c r="T88" s="175" t="s">
        <v>105</v>
      </c>
      <c r="U88" s="158">
        <v>0.38</v>
      </c>
      <c r="V88" s="158">
        <f>ROUND(E88*U88,2)</f>
        <v>2.3199999999999998</v>
      </c>
      <c r="W88" s="158"/>
      <c r="X88" s="158" t="s">
        <v>106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107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55"/>
      <c r="B89" s="156"/>
      <c r="C89" s="262" t="s">
        <v>212</v>
      </c>
      <c r="D89" s="263"/>
      <c r="E89" s="263"/>
      <c r="F89" s="263"/>
      <c r="G89" s="263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108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6" t="str">
        <f>C89</f>
        <v>komunikací pro pěší do velikosti dlaždic 0,25 m2 s provedením lože do tl. 30 mm, s vyplněním spár a se smetením přebytečného materiálu na vzdálenost do 3 m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6" t="s">
        <v>213</v>
      </c>
      <c r="D90" s="159"/>
      <c r="E90" s="160">
        <v>6.1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109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69">
        <v>22</v>
      </c>
      <c r="B91" s="170" t="s">
        <v>214</v>
      </c>
      <c r="C91" s="185" t="s">
        <v>215</v>
      </c>
      <c r="D91" s="171" t="s">
        <v>216</v>
      </c>
      <c r="E91" s="172">
        <v>26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2.8750000000000001E-2</v>
      </c>
      <c r="O91" s="172">
        <f>ROUND(E91*N91,2)</f>
        <v>0.75</v>
      </c>
      <c r="P91" s="172">
        <v>0</v>
      </c>
      <c r="Q91" s="172">
        <f>ROUND(E91*P91,2)</f>
        <v>0</v>
      </c>
      <c r="R91" s="174" t="s">
        <v>154</v>
      </c>
      <c r="S91" s="174" t="s">
        <v>105</v>
      </c>
      <c r="T91" s="175" t="s">
        <v>105</v>
      </c>
      <c r="U91" s="158">
        <v>0</v>
      </c>
      <c r="V91" s="158">
        <f>ROUND(E91*U91,2)</f>
        <v>0</v>
      </c>
      <c r="W91" s="158"/>
      <c r="X91" s="158" t="s">
        <v>155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156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6" t="s">
        <v>217</v>
      </c>
      <c r="D92" s="159"/>
      <c r="E92" s="160">
        <v>24.4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109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6" t="s">
        <v>218</v>
      </c>
      <c r="D93" s="159"/>
      <c r="E93" s="160">
        <v>1.6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109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62" t="s">
        <v>102</v>
      </c>
      <c r="B94" s="163" t="s">
        <v>68</v>
      </c>
      <c r="C94" s="184" t="s">
        <v>69</v>
      </c>
      <c r="D94" s="164"/>
      <c r="E94" s="165"/>
      <c r="F94" s="166"/>
      <c r="G94" s="166">
        <f>SUMIF(AG95:AG98,"&lt;&gt;NOR",G95:G98)</f>
        <v>0</v>
      </c>
      <c r="H94" s="166"/>
      <c r="I94" s="166">
        <f>SUM(I95:I98)</f>
        <v>0</v>
      </c>
      <c r="J94" s="166"/>
      <c r="K94" s="166">
        <f>SUM(K95:K98)</f>
        <v>0</v>
      </c>
      <c r="L94" s="166"/>
      <c r="M94" s="166">
        <f>SUM(M95:M98)</f>
        <v>0</v>
      </c>
      <c r="N94" s="165"/>
      <c r="O94" s="165">
        <f>SUM(O95:O98)</f>
        <v>0.17</v>
      </c>
      <c r="P94" s="165"/>
      <c r="Q94" s="165">
        <f>SUM(Q95:Q98)</f>
        <v>0</v>
      </c>
      <c r="R94" s="166"/>
      <c r="S94" s="166"/>
      <c r="T94" s="167"/>
      <c r="U94" s="161"/>
      <c r="V94" s="161">
        <f>SUM(V95:V98)</f>
        <v>1.86</v>
      </c>
      <c r="W94" s="161"/>
      <c r="X94" s="161"/>
      <c r="AG94" t="s">
        <v>103</v>
      </c>
    </row>
    <row r="95" spans="1:60" ht="22.5" outlineLevel="1" x14ac:dyDescent="0.2">
      <c r="A95" s="169">
        <v>23</v>
      </c>
      <c r="B95" s="170" t="s">
        <v>263</v>
      </c>
      <c r="C95" s="185" t="s">
        <v>264</v>
      </c>
      <c r="D95" s="171" t="s">
        <v>110</v>
      </c>
      <c r="E95" s="172">
        <v>4.1349999999999998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2">
        <v>4.0980000000000003E-2</v>
      </c>
      <c r="O95" s="172">
        <f>ROUND(E95*N95,2)</f>
        <v>0.17</v>
      </c>
      <c r="P95" s="172">
        <v>0</v>
      </c>
      <c r="Q95" s="172">
        <f>ROUND(E95*P95,2)</f>
        <v>0</v>
      </c>
      <c r="R95" s="174" t="s">
        <v>166</v>
      </c>
      <c r="S95" s="174" t="s">
        <v>105</v>
      </c>
      <c r="T95" s="175" t="s">
        <v>105</v>
      </c>
      <c r="U95" s="158">
        <v>0.45</v>
      </c>
      <c r="V95" s="158">
        <f>ROUND(E95*U95,2)</f>
        <v>1.86</v>
      </c>
      <c r="W95" s="158"/>
      <c r="X95" s="158" t="s">
        <v>106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107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62" t="s">
        <v>265</v>
      </c>
      <c r="D96" s="263"/>
      <c r="E96" s="263"/>
      <c r="F96" s="263"/>
      <c r="G96" s="263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108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6" t="s">
        <v>266</v>
      </c>
      <c r="D97" s="191"/>
      <c r="E97" s="160">
        <v>2.6949999999999998</v>
      </c>
      <c r="F97" s="191"/>
      <c r="G97" s="191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200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6" t="s">
        <v>267</v>
      </c>
      <c r="D98" s="159"/>
      <c r="E98" s="160">
        <v>1.44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109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2" t="s">
        <v>102</v>
      </c>
      <c r="B99" s="163" t="s">
        <v>268</v>
      </c>
      <c r="C99" s="184" t="s">
        <v>269</v>
      </c>
      <c r="D99" s="164"/>
      <c r="E99" s="165"/>
      <c r="F99" s="166"/>
      <c r="G99" s="166">
        <f>SUMIF(AG100:AG109,"&lt;&gt;NOR",G100:G109)</f>
        <v>0</v>
      </c>
      <c r="H99" s="166"/>
      <c r="I99" s="166">
        <f>SUM(I100:I109)</f>
        <v>0</v>
      </c>
      <c r="J99" s="166"/>
      <c r="K99" s="166">
        <f>SUM(K100:K109)</f>
        <v>0</v>
      </c>
      <c r="L99" s="166"/>
      <c r="M99" s="166">
        <f>SUM(M100:M109)</f>
        <v>0</v>
      </c>
      <c r="N99" s="165"/>
      <c r="O99" s="165">
        <f>SUM(O100:O109)</f>
        <v>0.1</v>
      </c>
      <c r="P99" s="165"/>
      <c r="Q99" s="165">
        <f>SUM(Q100:Q109)</f>
        <v>0</v>
      </c>
      <c r="R99" s="166"/>
      <c r="S99" s="166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9">
        <v>47</v>
      </c>
      <c r="B100" s="170" t="s">
        <v>270</v>
      </c>
      <c r="C100" s="185" t="s">
        <v>271</v>
      </c>
      <c r="D100" s="171" t="s">
        <v>272</v>
      </c>
      <c r="E100" s="172">
        <v>15.2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2">
        <v>1.0000000000000001E-5</v>
      </c>
      <c r="O100" s="172">
        <f>ROUND(E100*N100,2)</f>
        <v>0</v>
      </c>
      <c r="P100" s="172">
        <v>0</v>
      </c>
      <c r="Q100" s="172">
        <f>ROUND(E100*P100,2)</f>
        <v>0</v>
      </c>
      <c r="R100" s="174" t="s">
        <v>273</v>
      </c>
      <c r="S100" s="174" t="s">
        <v>105</v>
      </c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62" t="s">
        <v>274</v>
      </c>
      <c r="D101" s="263"/>
      <c r="E101" s="263"/>
      <c r="F101" s="263"/>
      <c r="G101" s="263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6" t="s">
        <v>275</v>
      </c>
      <c r="D102" s="159"/>
      <c r="E102" s="160">
        <v>15.2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33.75" outlineLevel="1" x14ac:dyDescent="0.2">
      <c r="A103" s="169">
        <v>48</v>
      </c>
      <c r="B103" s="170" t="s">
        <v>276</v>
      </c>
      <c r="C103" s="185" t="s">
        <v>277</v>
      </c>
      <c r="D103" s="171" t="s">
        <v>216</v>
      </c>
      <c r="E103" s="172">
        <v>3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2">
        <v>3.2499999999999999E-3</v>
      </c>
      <c r="O103" s="172">
        <f>ROUND(E103*N103,2)</f>
        <v>0.01</v>
      </c>
      <c r="P103" s="172">
        <v>0</v>
      </c>
      <c r="Q103" s="172">
        <f>ROUND(E103*P103,2)</f>
        <v>0</v>
      </c>
      <c r="R103" s="174" t="s">
        <v>273</v>
      </c>
      <c r="S103" s="174" t="s">
        <v>105</v>
      </c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62" t="s">
        <v>278</v>
      </c>
      <c r="D104" s="263"/>
      <c r="E104" s="263"/>
      <c r="F104" s="263"/>
      <c r="G104" s="263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9">
        <v>49</v>
      </c>
      <c r="B105" s="170" t="s">
        <v>279</v>
      </c>
      <c r="C105" s="185" t="s">
        <v>280</v>
      </c>
      <c r="D105" s="171" t="s">
        <v>216</v>
      </c>
      <c r="E105" s="172">
        <v>2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2">
        <v>6.9999999999999994E-5</v>
      </c>
      <c r="O105" s="172">
        <f>ROUND(E105*N105,2)</f>
        <v>0</v>
      </c>
      <c r="P105" s="172">
        <v>0</v>
      </c>
      <c r="Q105" s="172">
        <f>ROUND(E105*P105,2)</f>
        <v>0</v>
      </c>
      <c r="R105" s="174" t="s">
        <v>273</v>
      </c>
      <c r="S105" s="174" t="s">
        <v>105</v>
      </c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262" t="s">
        <v>281</v>
      </c>
      <c r="D106" s="263"/>
      <c r="E106" s="263"/>
      <c r="F106" s="263"/>
      <c r="G106" s="26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69">
        <v>50</v>
      </c>
      <c r="B107" s="170" t="s">
        <v>282</v>
      </c>
      <c r="C107" s="185" t="s">
        <v>283</v>
      </c>
      <c r="D107" s="171" t="s">
        <v>216</v>
      </c>
      <c r="E107" s="172">
        <v>13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2">
        <v>5.0400000000000002E-3</v>
      </c>
      <c r="O107" s="172">
        <f>ROUND(E107*N107,2)</f>
        <v>7.0000000000000007E-2</v>
      </c>
      <c r="P107" s="172">
        <v>0</v>
      </c>
      <c r="Q107" s="172">
        <f>ROUND(E107*P107,2)</f>
        <v>0</v>
      </c>
      <c r="R107" s="174" t="s">
        <v>154</v>
      </c>
      <c r="S107" s="174" t="s">
        <v>105</v>
      </c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6" t="s">
        <v>284</v>
      </c>
      <c r="D108" s="159"/>
      <c r="E108" s="160">
        <v>13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7">
        <v>51</v>
      </c>
      <c r="B109" s="178" t="s">
        <v>285</v>
      </c>
      <c r="C109" s="187" t="s">
        <v>286</v>
      </c>
      <c r="D109" s="179" t="s">
        <v>216</v>
      </c>
      <c r="E109" s="180">
        <v>1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1.512E-2</v>
      </c>
      <c r="O109" s="180">
        <f>ROUND(E109*N109,2)</f>
        <v>0.02</v>
      </c>
      <c r="P109" s="180">
        <v>0</v>
      </c>
      <c r="Q109" s="180">
        <f>ROUND(E109*P109,2)</f>
        <v>0</v>
      </c>
      <c r="R109" s="182" t="s">
        <v>154</v>
      </c>
      <c r="S109" s="182" t="s">
        <v>105</v>
      </c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6"/>
      <c r="D110" s="159"/>
      <c r="E110" s="160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2" t="s">
        <v>102</v>
      </c>
      <c r="B111" s="163" t="s">
        <v>70</v>
      </c>
      <c r="C111" s="184" t="s">
        <v>71</v>
      </c>
      <c r="D111" s="164"/>
      <c r="E111" s="165"/>
      <c r="F111" s="166"/>
      <c r="G111" s="166">
        <f>SUMIF(AG112:AG114,"&lt;&gt;NOR",G112:G114)</f>
        <v>0</v>
      </c>
      <c r="H111" s="166"/>
      <c r="I111" s="166">
        <f>SUM(I112:I114)</f>
        <v>0</v>
      </c>
      <c r="J111" s="166"/>
      <c r="K111" s="166">
        <f>SUM(K112:K114)</f>
        <v>0</v>
      </c>
      <c r="L111" s="166"/>
      <c r="M111" s="166">
        <f>SUM(M112:M114)</f>
        <v>0</v>
      </c>
      <c r="N111" s="165"/>
      <c r="O111" s="165">
        <f>SUM(O112:O114)</f>
        <v>0</v>
      </c>
      <c r="P111" s="165"/>
      <c r="Q111" s="165">
        <f>SUM(Q112:Q114)</f>
        <v>0</v>
      </c>
      <c r="R111" s="166"/>
      <c r="S111" s="166"/>
      <c r="T111" s="167"/>
      <c r="U111" s="161"/>
      <c r="V111" s="161">
        <f>SUM(V112:V114)</f>
        <v>211.21</v>
      </c>
      <c r="W111" s="161"/>
      <c r="X111" s="161"/>
      <c r="AG111" t="s">
        <v>103</v>
      </c>
    </row>
    <row r="112" spans="1:60" ht="33.75" outlineLevel="1" x14ac:dyDescent="0.2">
      <c r="A112" s="169">
        <v>24</v>
      </c>
      <c r="B112" s="170" t="s">
        <v>220</v>
      </c>
      <c r="C112" s="185" t="s">
        <v>221</v>
      </c>
      <c r="D112" s="171" t="s">
        <v>157</v>
      </c>
      <c r="E112" s="172">
        <v>225.054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2">
        <v>0</v>
      </c>
      <c r="O112" s="172">
        <f>ROUND(E112*N112,2)</f>
        <v>0</v>
      </c>
      <c r="P112" s="172">
        <v>0</v>
      </c>
      <c r="Q112" s="172">
        <f>ROUND(E112*P112,2)</f>
        <v>0</v>
      </c>
      <c r="R112" s="174" t="s">
        <v>219</v>
      </c>
      <c r="S112" s="174" t="s">
        <v>105</v>
      </c>
      <c r="T112" s="175" t="s">
        <v>105</v>
      </c>
      <c r="U112" s="158">
        <v>0.9385</v>
      </c>
      <c r="V112" s="158">
        <f>ROUND(E112*U112,2)</f>
        <v>211.21</v>
      </c>
      <c r="W112" s="158"/>
      <c r="X112" s="158" t="s">
        <v>222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223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2"/>
      <c r="D113" s="193"/>
      <c r="E113" s="194"/>
      <c r="F113" s="195"/>
      <c r="G113" s="196"/>
      <c r="H113" s="197"/>
      <c r="I113" s="158"/>
      <c r="J113" s="197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68"/>
      <c r="D114" s="268"/>
      <c r="E114" s="268"/>
      <c r="F114" s="268"/>
      <c r="G114" s="26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108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162" t="s">
        <v>102</v>
      </c>
      <c r="B115" s="163" t="s">
        <v>72</v>
      </c>
      <c r="C115" s="184" t="s">
        <v>73</v>
      </c>
      <c r="D115" s="164"/>
      <c r="E115" s="165"/>
      <c r="F115" s="166"/>
      <c r="G115" s="166">
        <f>SUMIF(AG116:AG123,"&lt;&gt;NOR",G116:G123)</f>
        <v>0</v>
      </c>
      <c r="H115" s="166"/>
      <c r="I115" s="166">
        <f>SUM(I116:I123)</f>
        <v>0</v>
      </c>
      <c r="J115" s="166"/>
      <c r="K115" s="166">
        <f>SUM(K116:K123)</f>
        <v>0</v>
      </c>
      <c r="L115" s="166"/>
      <c r="M115" s="166">
        <f>SUM(M116:M123)</f>
        <v>0</v>
      </c>
      <c r="N115" s="165"/>
      <c r="O115" s="165">
        <f>SUM(O116:O123)</f>
        <v>0.2</v>
      </c>
      <c r="P115" s="165"/>
      <c r="Q115" s="165">
        <f>SUM(Q116:Q123)</f>
        <v>0</v>
      </c>
      <c r="R115" s="166"/>
      <c r="S115" s="166"/>
      <c r="T115" s="167"/>
      <c r="U115" s="161"/>
      <c r="V115" s="161">
        <f>SUM(V116:V123)</f>
        <v>19.78</v>
      </c>
      <c r="W115" s="161"/>
      <c r="X115" s="161"/>
      <c r="AG115" t="s">
        <v>103</v>
      </c>
    </row>
    <row r="116" spans="1:60" ht="33.75" outlineLevel="1" x14ac:dyDescent="0.2">
      <c r="A116" s="169">
        <v>25</v>
      </c>
      <c r="B116" s="170" t="s">
        <v>224</v>
      </c>
      <c r="C116" s="185" t="s">
        <v>225</v>
      </c>
      <c r="D116" s="171" t="s">
        <v>110</v>
      </c>
      <c r="E116" s="172">
        <v>30.2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5.1999999999999995E-4</v>
      </c>
      <c r="O116" s="172">
        <f>ROUND(E116*N116,2)</f>
        <v>0.02</v>
      </c>
      <c r="P116" s="172">
        <v>0</v>
      </c>
      <c r="Q116" s="172">
        <f>ROUND(E116*P116,2)</f>
        <v>0</v>
      </c>
      <c r="R116" s="174" t="s">
        <v>226</v>
      </c>
      <c r="S116" s="174" t="s">
        <v>105</v>
      </c>
      <c r="T116" s="175" t="s">
        <v>105</v>
      </c>
      <c r="U116" s="158">
        <v>4.9000000000000002E-2</v>
      </c>
      <c r="V116" s="158">
        <f>ROUND(E116*U116,2)</f>
        <v>1.48</v>
      </c>
      <c r="W116" s="158"/>
      <c r="X116" s="158" t="s">
        <v>106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107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6" t="s">
        <v>227</v>
      </c>
      <c r="D117" s="159"/>
      <c r="E117" s="160">
        <v>30.2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109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69">
        <v>26</v>
      </c>
      <c r="B118" s="170" t="s">
        <v>228</v>
      </c>
      <c r="C118" s="185" t="s">
        <v>229</v>
      </c>
      <c r="D118" s="171" t="s">
        <v>110</v>
      </c>
      <c r="E118" s="172">
        <v>30.2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2">
        <v>8.0000000000000007E-5</v>
      </c>
      <c r="O118" s="172">
        <f>ROUND(E118*N118,2)</f>
        <v>0</v>
      </c>
      <c r="P118" s="172">
        <v>0</v>
      </c>
      <c r="Q118" s="172">
        <f>ROUND(E118*P118,2)</f>
        <v>0</v>
      </c>
      <c r="R118" s="174" t="s">
        <v>226</v>
      </c>
      <c r="S118" s="174" t="s">
        <v>105</v>
      </c>
      <c r="T118" s="175" t="s">
        <v>105</v>
      </c>
      <c r="U118" s="158">
        <v>0.34</v>
      </c>
      <c r="V118" s="158">
        <f>ROUND(E118*U118,2)</f>
        <v>10.27</v>
      </c>
      <c r="W118" s="158"/>
      <c r="X118" s="158" t="s">
        <v>106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107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6" t="s">
        <v>230</v>
      </c>
      <c r="D119" s="159"/>
      <c r="E119" s="160">
        <v>30.2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109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69">
        <v>27</v>
      </c>
      <c r="B120" s="170" t="s">
        <v>231</v>
      </c>
      <c r="C120" s="185" t="s">
        <v>232</v>
      </c>
      <c r="D120" s="171" t="s">
        <v>110</v>
      </c>
      <c r="E120" s="172">
        <v>30.2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2">
        <v>5.8E-4</v>
      </c>
      <c r="O120" s="172">
        <f>ROUND(E120*N120,2)</f>
        <v>0.02</v>
      </c>
      <c r="P120" s="172">
        <v>0</v>
      </c>
      <c r="Q120" s="172">
        <f>ROUND(E120*P120,2)</f>
        <v>0</v>
      </c>
      <c r="R120" s="174" t="s">
        <v>226</v>
      </c>
      <c r="S120" s="174" t="s">
        <v>105</v>
      </c>
      <c r="T120" s="175" t="s">
        <v>105</v>
      </c>
      <c r="U120" s="158">
        <v>0.26600000000000001</v>
      </c>
      <c r="V120" s="158">
        <f>ROUND(E120*U120,2)</f>
        <v>8.0299999999999994</v>
      </c>
      <c r="W120" s="158"/>
      <c r="X120" s="158" t="s">
        <v>106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107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6" t="s">
        <v>233</v>
      </c>
      <c r="D121" s="159"/>
      <c r="E121" s="160">
        <v>30.2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109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33.75" outlineLevel="1" x14ac:dyDescent="0.2">
      <c r="A122" s="169">
        <v>28</v>
      </c>
      <c r="B122" s="170" t="s">
        <v>234</v>
      </c>
      <c r="C122" s="185" t="s">
        <v>235</v>
      </c>
      <c r="D122" s="171" t="s">
        <v>110</v>
      </c>
      <c r="E122" s="172">
        <v>34.729999999999997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4.4999999999999997E-3</v>
      </c>
      <c r="O122" s="172">
        <f>ROUND(E122*N122,2)</f>
        <v>0.16</v>
      </c>
      <c r="P122" s="172">
        <v>0</v>
      </c>
      <c r="Q122" s="172">
        <f>ROUND(E122*P122,2)</f>
        <v>0</v>
      </c>
      <c r="R122" s="174" t="s">
        <v>154</v>
      </c>
      <c r="S122" s="174" t="s">
        <v>105</v>
      </c>
      <c r="T122" s="175" t="s">
        <v>105</v>
      </c>
      <c r="U122" s="158">
        <v>0</v>
      </c>
      <c r="V122" s="158">
        <f>ROUND(E122*U122,2)</f>
        <v>0</v>
      </c>
      <c r="W122" s="158"/>
      <c r="X122" s="158" t="s">
        <v>155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156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6" t="s">
        <v>236</v>
      </c>
      <c r="D123" s="159"/>
      <c r="E123" s="160">
        <v>34.729999999999997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109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2" t="s">
        <v>102</v>
      </c>
      <c r="B124" s="163" t="s">
        <v>287</v>
      </c>
      <c r="C124" s="184" t="s">
        <v>288</v>
      </c>
      <c r="D124" s="164"/>
      <c r="E124" s="165"/>
      <c r="F124" s="166"/>
      <c r="G124" s="166">
        <f>SUMIF(AG125:AG127,"&lt;&gt;NOR",G125:G127)</f>
        <v>0</v>
      </c>
      <c r="H124" s="166"/>
      <c r="I124" s="166">
        <f>SUM(I125:I127)</f>
        <v>0</v>
      </c>
      <c r="J124" s="166"/>
      <c r="K124" s="166">
        <f>SUM(K125:K127)</f>
        <v>0</v>
      </c>
      <c r="L124" s="166"/>
      <c r="M124" s="166">
        <f>SUM(M125:M127)</f>
        <v>0</v>
      </c>
      <c r="N124" s="165"/>
      <c r="O124" s="165">
        <f>SUM(O125:O127)</f>
        <v>0</v>
      </c>
      <c r="P124" s="165"/>
      <c r="Q124" s="165">
        <f>SUM(Q125:Q127)</f>
        <v>0</v>
      </c>
      <c r="R124" s="166"/>
      <c r="S124" s="166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69">
        <v>90</v>
      </c>
      <c r="B125" s="170" t="s">
        <v>289</v>
      </c>
      <c r="C125" s="185" t="s">
        <v>290</v>
      </c>
      <c r="D125" s="171" t="s">
        <v>216</v>
      </c>
      <c r="E125" s="172">
        <v>2</v>
      </c>
      <c r="F125" s="173"/>
      <c r="G125" s="182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2">
        <v>0</v>
      </c>
      <c r="O125" s="172">
        <f>ROUND(E125*N125,2)</f>
        <v>0</v>
      </c>
      <c r="P125" s="172">
        <v>0</v>
      </c>
      <c r="Q125" s="172">
        <f>ROUND(E125*P125,2)</f>
        <v>0</v>
      </c>
      <c r="R125" s="174"/>
      <c r="S125" s="174" t="s">
        <v>105</v>
      </c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6" t="s">
        <v>291</v>
      </c>
      <c r="D126" s="159"/>
      <c r="E126" s="160">
        <v>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7">
        <v>91</v>
      </c>
      <c r="B127" s="178" t="s">
        <v>292</v>
      </c>
      <c r="C127" s="187" t="s">
        <v>293</v>
      </c>
      <c r="D127" s="179" t="s">
        <v>294</v>
      </c>
      <c r="E127" s="180">
        <v>2</v>
      </c>
      <c r="F127" s="181"/>
      <c r="G127" s="182">
        <f>ROUND(E127*F127,2)</f>
        <v>0</v>
      </c>
      <c r="H127" s="181"/>
      <c r="I127" s="182">
        <f>ROUND(E127*H127,2)</f>
        <v>0</v>
      </c>
      <c r="J127" s="181"/>
      <c r="K127" s="182">
        <f>ROUND(E127*J127,2)</f>
        <v>0</v>
      </c>
      <c r="L127" s="182">
        <v>21</v>
      </c>
      <c r="M127" s="182">
        <f>G127*(1+L127/100)</f>
        <v>0</v>
      </c>
      <c r="N127" s="180">
        <v>0</v>
      </c>
      <c r="O127" s="180">
        <f>ROUND(E127*N127,2)</f>
        <v>0</v>
      </c>
      <c r="P127" s="180">
        <v>0</v>
      </c>
      <c r="Q127" s="180">
        <f>ROUND(E127*P127,2)</f>
        <v>0</v>
      </c>
      <c r="R127" s="182"/>
      <c r="S127" s="182" t="s">
        <v>295</v>
      </c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6"/>
      <c r="D128" s="159"/>
      <c r="E128" s="16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6"/>
      <c r="D129" s="159"/>
      <c r="E129" s="160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6"/>
      <c r="D130" s="159"/>
      <c r="E130" s="160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162" t="s">
        <v>102</v>
      </c>
      <c r="B131" s="163" t="s">
        <v>74</v>
      </c>
      <c r="C131" s="184" t="s">
        <v>27</v>
      </c>
      <c r="D131" s="164"/>
      <c r="E131" s="165"/>
      <c r="F131" s="166"/>
      <c r="G131" s="166">
        <f>SUMIF(AG132:AG145,"&lt;&gt;NOR",G132:G145)</f>
        <v>0</v>
      </c>
      <c r="H131" s="166"/>
      <c r="I131" s="166">
        <f>SUM(I132:I145)</f>
        <v>0</v>
      </c>
      <c r="J131" s="166"/>
      <c r="K131" s="166">
        <f>SUM(K132:K145)</f>
        <v>0</v>
      </c>
      <c r="L131" s="166"/>
      <c r="M131" s="166">
        <f>SUM(M132:M145)</f>
        <v>0</v>
      </c>
      <c r="N131" s="165"/>
      <c r="O131" s="165">
        <f>SUM(O132:O145)</f>
        <v>0</v>
      </c>
      <c r="P131" s="165"/>
      <c r="Q131" s="165">
        <f>SUM(Q132:Q145)</f>
        <v>0</v>
      </c>
      <c r="R131" s="166"/>
      <c r="S131" s="166"/>
      <c r="T131" s="167"/>
      <c r="U131" s="161"/>
      <c r="V131" s="161">
        <f>SUM(V132:V145)</f>
        <v>0</v>
      </c>
      <c r="W131" s="161"/>
      <c r="X131" s="161"/>
      <c r="AG131" t="s">
        <v>103</v>
      </c>
    </row>
    <row r="132" spans="1:60" outlineLevel="1" x14ac:dyDescent="0.2">
      <c r="A132" s="177">
        <v>98</v>
      </c>
      <c r="B132" s="178" t="s">
        <v>238</v>
      </c>
      <c r="C132" s="187" t="s">
        <v>239</v>
      </c>
      <c r="D132" s="179" t="s">
        <v>240</v>
      </c>
      <c r="E132" s="180">
        <v>1</v>
      </c>
      <c r="F132" s="181"/>
      <c r="G132" s="182">
        <f>ROUND(E132*F132,2)</f>
        <v>0</v>
      </c>
      <c r="H132" s="181"/>
      <c r="I132" s="182">
        <f>ROUND(E132*H132,2)</f>
        <v>0</v>
      </c>
      <c r="J132" s="181"/>
      <c r="K132" s="182">
        <f>ROUND(E132*J132,2)</f>
        <v>0</v>
      </c>
      <c r="L132" s="182">
        <v>21</v>
      </c>
      <c r="M132" s="182">
        <f>G132*(1+L132/100)</f>
        <v>0</v>
      </c>
      <c r="N132" s="180">
        <v>0</v>
      </c>
      <c r="O132" s="180">
        <f>ROUND(E132*N132,2)</f>
        <v>0</v>
      </c>
      <c r="P132" s="180">
        <v>0</v>
      </c>
      <c r="Q132" s="180">
        <f>ROUND(E132*P132,2)</f>
        <v>0</v>
      </c>
      <c r="R132" s="182"/>
      <c r="S132" s="182" t="s">
        <v>105</v>
      </c>
      <c r="T132" s="183" t="s">
        <v>237</v>
      </c>
      <c r="U132" s="158">
        <v>0</v>
      </c>
      <c r="V132" s="158">
        <f>ROUND(E132*U132,2)</f>
        <v>0</v>
      </c>
      <c r="W132" s="158"/>
      <c r="X132" s="158" t="s">
        <v>241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242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69">
        <v>99</v>
      </c>
      <c r="B133" s="170" t="s">
        <v>243</v>
      </c>
      <c r="C133" s="185" t="s">
        <v>244</v>
      </c>
      <c r="D133" s="171" t="s">
        <v>240</v>
      </c>
      <c r="E133" s="172">
        <v>1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2">
        <v>0</v>
      </c>
      <c r="O133" s="172">
        <f>ROUND(E133*N133,2)</f>
        <v>0</v>
      </c>
      <c r="P133" s="172">
        <v>0</v>
      </c>
      <c r="Q133" s="172">
        <f>ROUND(E133*P133,2)</f>
        <v>0</v>
      </c>
      <c r="R133" s="174"/>
      <c r="S133" s="174" t="s">
        <v>105</v>
      </c>
      <c r="T133" s="175" t="s">
        <v>237</v>
      </c>
      <c r="U133" s="158">
        <v>0</v>
      </c>
      <c r="V133" s="158">
        <f>ROUND(E133*U133,2)</f>
        <v>0</v>
      </c>
      <c r="W133" s="158"/>
      <c r="X133" s="158" t="s">
        <v>241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242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269" t="s">
        <v>245</v>
      </c>
      <c r="D134" s="270"/>
      <c r="E134" s="270"/>
      <c r="F134" s="270"/>
      <c r="G134" s="27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200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76" t="str">
        <f>C134</f>
        <v>Vybudování zpevněných ploch pro skladování materiálu, doprava a osazení kontejnerů nebo ohrazení pro skladování materiálu.</v>
      </c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66" t="s">
        <v>259</v>
      </c>
      <c r="D135" s="267"/>
      <c r="E135" s="267"/>
      <c r="F135" s="267"/>
      <c r="G135" s="267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200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266" t="s">
        <v>246</v>
      </c>
      <c r="D136" s="267"/>
      <c r="E136" s="267"/>
      <c r="F136" s="267"/>
      <c r="G136" s="267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200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76" t="str">
        <f>C136</f>
        <v>Doprava a osazení mobilních buněk sociálního zařízení – umývárny, toalety, šatny. Přizpůsobení prostor zadavatele pro tyto účely.</v>
      </c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69">
        <v>100</v>
      </c>
      <c r="B137" s="170" t="s">
        <v>247</v>
      </c>
      <c r="C137" s="185" t="s">
        <v>248</v>
      </c>
      <c r="D137" s="171" t="s">
        <v>240</v>
      </c>
      <c r="E137" s="172">
        <v>1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2">
        <v>0</v>
      </c>
      <c r="O137" s="172">
        <f>ROUND(E137*N137,2)</f>
        <v>0</v>
      </c>
      <c r="P137" s="172">
        <v>0</v>
      </c>
      <c r="Q137" s="172">
        <f>ROUND(E137*P137,2)</f>
        <v>0</v>
      </c>
      <c r="R137" s="174"/>
      <c r="S137" s="174" t="s">
        <v>105</v>
      </c>
      <c r="T137" s="175" t="s">
        <v>237</v>
      </c>
      <c r="U137" s="158">
        <v>0</v>
      </c>
      <c r="V137" s="158">
        <f>ROUND(E137*U137,2)</f>
        <v>0</v>
      </c>
      <c r="W137" s="158"/>
      <c r="X137" s="158" t="s">
        <v>241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242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269" t="s">
        <v>249</v>
      </c>
      <c r="D138" s="270"/>
      <c r="E138" s="270"/>
      <c r="F138" s="270"/>
      <c r="G138" s="27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200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66" t="s">
        <v>260</v>
      </c>
      <c r="D139" s="267"/>
      <c r="E139" s="267"/>
      <c r="F139" s="267"/>
      <c r="G139" s="267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200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266" t="s">
        <v>250</v>
      </c>
      <c r="D140" s="267"/>
      <c r="E140" s="267"/>
      <c r="F140" s="267"/>
      <c r="G140" s="267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200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66" t="s">
        <v>251</v>
      </c>
      <c r="D141" s="267"/>
      <c r="E141" s="267"/>
      <c r="F141" s="267"/>
      <c r="G141" s="26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200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69">
        <v>101</v>
      </c>
      <c r="B142" s="170" t="s">
        <v>252</v>
      </c>
      <c r="C142" s="185" t="s">
        <v>253</v>
      </c>
      <c r="D142" s="171" t="s">
        <v>240</v>
      </c>
      <c r="E142" s="172">
        <v>1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2">
        <v>0</v>
      </c>
      <c r="O142" s="172">
        <f>ROUND(E142*N142,2)</f>
        <v>0</v>
      </c>
      <c r="P142" s="172">
        <v>0</v>
      </c>
      <c r="Q142" s="172">
        <f>ROUND(E142*P142,2)</f>
        <v>0</v>
      </c>
      <c r="R142" s="174"/>
      <c r="S142" s="174" t="s">
        <v>105</v>
      </c>
      <c r="T142" s="175" t="s">
        <v>237</v>
      </c>
      <c r="U142" s="158">
        <v>0</v>
      </c>
      <c r="V142" s="158">
        <f>ROUND(E142*U142,2)</f>
        <v>0</v>
      </c>
      <c r="W142" s="158"/>
      <c r="X142" s="158" t="s">
        <v>241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242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69" t="s">
        <v>254</v>
      </c>
      <c r="D143" s="270"/>
      <c r="E143" s="270"/>
      <c r="F143" s="270"/>
      <c r="G143" s="270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200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76" t="str">
        <f>C143</f>
        <v>Odvoz kontejnerů a ohrazení pro skladování a uvedení zpevněných ploch pro skladování do původního stavu.</v>
      </c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266" t="s">
        <v>255</v>
      </c>
      <c r="D144" s="267"/>
      <c r="E144" s="267"/>
      <c r="F144" s="267"/>
      <c r="G144" s="267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200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69">
        <v>102</v>
      </c>
      <c r="B145" s="170" t="s">
        <v>256</v>
      </c>
      <c r="C145" s="185" t="s">
        <v>257</v>
      </c>
      <c r="D145" s="171" t="s">
        <v>240</v>
      </c>
      <c r="E145" s="172">
        <v>1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4"/>
      <c r="S145" s="174" t="s">
        <v>105</v>
      </c>
      <c r="T145" s="175" t="s">
        <v>237</v>
      </c>
      <c r="U145" s="158">
        <v>0</v>
      </c>
      <c r="V145" s="158">
        <f>ROUND(E145*U145,2)</f>
        <v>0</v>
      </c>
      <c r="W145" s="158"/>
      <c r="X145" s="158" t="s">
        <v>241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242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3"/>
      <c r="B146" s="4"/>
      <c r="C146" s="188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89</v>
      </c>
    </row>
    <row r="147" spans="1:60" x14ac:dyDescent="0.2">
      <c r="A147" s="151"/>
      <c r="B147" s="152" t="s">
        <v>29</v>
      </c>
      <c r="C147" s="189"/>
      <c r="D147" s="153"/>
      <c r="E147" s="154"/>
      <c r="F147" s="154"/>
      <c r="G147" s="168">
        <f>G8+G48+G87+G94+G111+G115+G131+G99+G124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258</v>
      </c>
    </row>
    <row r="148" spans="1:60" x14ac:dyDescent="0.2">
      <c r="C148" s="190"/>
      <c r="D148" s="10"/>
      <c r="AG148" t="s">
        <v>261</v>
      </c>
    </row>
    <row r="149" spans="1:60" x14ac:dyDescent="0.2">
      <c r="D149" s="10"/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</sheetData>
  <mergeCells count="38">
    <mergeCell ref="C135:G135"/>
    <mergeCell ref="C134:G134"/>
    <mergeCell ref="C144:G144"/>
    <mergeCell ref="C136:G136"/>
    <mergeCell ref="C138:G138"/>
    <mergeCell ref="C139:G139"/>
    <mergeCell ref="C140:G140"/>
    <mergeCell ref="C141:G141"/>
    <mergeCell ref="C143:G143"/>
    <mergeCell ref="C83:G83"/>
    <mergeCell ref="C89:G89"/>
    <mergeCell ref="C96:G96"/>
    <mergeCell ref="C114:G114"/>
    <mergeCell ref="C101:G101"/>
    <mergeCell ref="C104:G104"/>
    <mergeCell ref="C106:G106"/>
    <mergeCell ref="C68:G68"/>
    <mergeCell ref="C72:G72"/>
    <mergeCell ref="C76:G76"/>
    <mergeCell ref="C77:G77"/>
    <mergeCell ref="C80:G80"/>
    <mergeCell ref="C53:G53"/>
    <mergeCell ref="C56:G56"/>
    <mergeCell ref="C59:G59"/>
    <mergeCell ref="C62:G62"/>
    <mergeCell ref="C65:G65"/>
    <mergeCell ref="A1:G1"/>
    <mergeCell ref="C2:G2"/>
    <mergeCell ref="C3:G3"/>
    <mergeCell ref="C4:G4"/>
    <mergeCell ref="C50:G50"/>
    <mergeCell ref="C10:G10"/>
    <mergeCell ref="C16:G16"/>
    <mergeCell ref="C21:G21"/>
    <mergeCell ref="C28:G28"/>
    <mergeCell ref="C29:G29"/>
    <mergeCell ref="C35:G35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Jakub Skřivánek</cp:lastModifiedBy>
  <cp:lastPrinted>2019-03-19T12:27:02Z</cp:lastPrinted>
  <dcterms:created xsi:type="dcterms:W3CDTF">2009-04-08T07:15:50Z</dcterms:created>
  <dcterms:modified xsi:type="dcterms:W3CDTF">2022-07-20T07:42:00Z</dcterms:modified>
</cp:coreProperties>
</file>