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ZB\. 2021\21-247 - Zoo Lešná - Oprava vodovodu, novostavba plynovodu a optického kabelu\CD\"/>
    </mc:Choice>
  </mc:AlternateContent>
  <xr:revisionPtr revIDLastSave="0" documentId="13_ncr:1_{9EE5F196-78C2-45F8-AFEE-B4370AFC0389}" xr6:coauthVersionLast="47" xr6:coauthVersionMax="47" xr10:uidLastSave="{00000000-0000-0000-0000-000000000000}"/>
  <bookViews>
    <workbookView xWindow="38280" yWindow="-120" windowWidth="38640" windowHeight="21390" xr2:uid="{00000000-000D-0000-FFFF-FFFF00000000}"/>
  </bookViews>
  <sheets>
    <sheet name="Stavba" sheetId="1" r:id="rId1"/>
    <sheet name="VzorPolozky" sheetId="10" state="hidden" r:id="rId2"/>
    <sheet name="IO 01 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'IO 01 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'IO 01 1 Pol'!$A$1:$X$387</definedName>
    <definedName name="_xlnm.Print_Area" localSheetId="0">Stavba!$A$1:$J$59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2" i="12" l="1"/>
  <c r="E301" i="12"/>
  <c r="I57" i="1"/>
  <c r="I19" i="1" s="1"/>
  <c r="I54" i="1"/>
  <c r="G9" i="12"/>
  <c r="G8" i="12" s="1"/>
  <c r="I9" i="12"/>
  <c r="K9" i="12"/>
  <c r="O9" i="12"/>
  <c r="O8" i="12" s="1"/>
  <c r="Q9" i="12"/>
  <c r="V9" i="12"/>
  <c r="G35" i="12"/>
  <c r="I35" i="12"/>
  <c r="K35" i="12"/>
  <c r="M35" i="12"/>
  <c r="O35" i="12"/>
  <c r="Q35" i="12"/>
  <c r="V35" i="12"/>
  <c r="V8" i="12" s="1"/>
  <c r="G61" i="12"/>
  <c r="M61" i="12" s="1"/>
  <c r="I61" i="12"/>
  <c r="K61" i="12"/>
  <c r="O61" i="12"/>
  <c r="Q61" i="12"/>
  <c r="V61" i="12"/>
  <c r="G87" i="12"/>
  <c r="M87" i="12" s="1"/>
  <c r="I87" i="12"/>
  <c r="K87" i="12"/>
  <c r="O87" i="12"/>
  <c r="Q87" i="12"/>
  <c r="V87" i="12"/>
  <c r="G89" i="12"/>
  <c r="M89" i="12" s="1"/>
  <c r="I89" i="12"/>
  <c r="K89" i="12"/>
  <c r="O89" i="12"/>
  <c r="Q89" i="12"/>
  <c r="V89" i="12"/>
  <c r="G91" i="12"/>
  <c r="I91" i="12"/>
  <c r="K91" i="12"/>
  <c r="M91" i="12"/>
  <c r="O91" i="12"/>
  <c r="Q91" i="12"/>
  <c r="V91" i="12"/>
  <c r="G94" i="12"/>
  <c r="M94" i="12" s="1"/>
  <c r="I94" i="12"/>
  <c r="K94" i="12"/>
  <c r="O94" i="12"/>
  <c r="Q94" i="12"/>
  <c r="V94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4" i="12"/>
  <c r="M104" i="12" s="1"/>
  <c r="I104" i="12"/>
  <c r="K104" i="12"/>
  <c r="O104" i="12"/>
  <c r="Q104" i="12"/>
  <c r="V104" i="12"/>
  <c r="G106" i="12"/>
  <c r="I106" i="12"/>
  <c r="K106" i="12"/>
  <c r="M106" i="12"/>
  <c r="O106" i="12"/>
  <c r="Q106" i="12"/>
  <c r="V106" i="12"/>
  <c r="G108" i="12"/>
  <c r="M108" i="12" s="1"/>
  <c r="I108" i="12"/>
  <c r="K108" i="12"/>
  <c r="O108" i="12"/>
  <c r="Q108" i="12"/>
  <c r="V108" i="12"/>
  <c r="G115" i="12"/>
  <c r="M115" i="12" s="1"/>
  <c r="I115" i="12"/>
  <c r="K115" i="12"/>
  <c r="O115" i="12"/>
  <c r="Q115" i="12"/>
  <c r="V115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3" i="12"/>
  <c r="M123" i="12" s="1"/>
  <c r="I123" i="12"/>
  <c r="K123" i="12"/>
  <c r="O123" i="12"/>
  <c r="Q123" i="12"/>
  <c r="V123" i="12"/>
  <c r="G125" i="12"/>
  <c r="G122" i="12" s="1"/>
  <c r="I50" i="1" s="1"/>
  <c r="I125" i="12"/>
  <c r="K125" i="12"/>
  <c r="O125" i="12"/>
  <c r="Q125" i="12"/>
  <c r="V125" i="12"/>
  <c r="G127" i="12"/>
  <c r="M127" i="12" s="1"/>
  <c r="I127" i="12"/>
  <c r="I122" i="12" s="1"/>
  <c r="K127" i="12"/>
  <c r="O127" i="12"/>
  <c r="Q127" i="12"/>
  <c r="V127" i="12"/>
  <c r="G129" i="12"/>
  <c r="M129" i="12" s="1"/>
  <c r="I129" i="12"/>
  <c r="K129" i="12"/>
  <c r="O129" i="12"/>
  <c r="Q129" i="12"/>
  <c r="V129" i="12"/>
  <c r="G131" i="12"/>
  <c r="M131" i="12" s="1"/>
  <c r="I131" i="12"/>
  <c r="K131" i="12"/>
  <c r="O131" i="12"/>
  <c r="Q131" i="12"/>
  <c r="V131" i="12"/>
  <c r="G134" i="12"/>
  <c r="M134" i="12" s="1"/>
  <c r="I134" i="12"/>
  <c r="K134" i="12"/>
  <c r="K122" i="12" s="1"/>
  <c r="O134" i="12"/>
  <c r="Q134" i="12"/>
  <c r="V134" i="12"/>
  <c r="G136" i="12"/>
  <c r="M136" i="12" s="1"/>
  <c r="I136" i="12"/>
  <c r="K136" i="12"/>
  <c r="O136" i="12"/>
  <c r="Q136" i="12"/>
  <c r="V136" i="12"/>
  <c r="K138" i="12"/>
  <c r="O138" i="12"/>
  <c r="Q138" i="12"/>
  <c r="G139" i="12"/>
  <c r="M139" i="12" s="1"/>
  <c r="M138" i="12" s="1"/>
  <c r="I139" i="12"/>
  <c r="I138" i="12" s="1"/>
  <c r="K139" i="12"/>
  <c r="O139" i="12"/>
  <c r="Q139" i="12"/>
  <c r="V139" i="12"/>
  <c r="V138" i="12" s="1"/>
  <c r="G142" i="12"/>
  <c r="I52" i="1" s="1"/>
  <c r="G143" i="12"/>
  <c r="M143" i="12" s="1"/>
  <c r="M142" i="12" s="1"/>
  <c r="I143" i="12"/>
  <c r="K143" i="12"/>
  <c r="O143" i="12"/>
  <c r="Q143" i="12"/>
  <c r="Q142" i="12" s="1"/>
  <c r="V143" i="12"/>
  <c r="G145" i="12"/>
  <c r="M145" i="12" s="1"/>
  <c r="I145" i="12"/>
  <c r="K145" i="12"/>
  <c r="K142" i="12" s="1"/>
  <c r="O145" i="12"/>
  <c r="O142" i="12" s="1"/>
  <c r="Q145" i="12"/>
  <c r="V145" i="12"/>
  <c r="V142" i="12" s="1"/>
  <c r="G148" i="12"/>
  <c r="I148" i="12"/>
  <c r="K148" i="12"/>
  <c r="O148" i="12"/>
  <c r="Q148" i="12"/>
  <c r="V148" i="12"/>
  <c r="G152" i="12"/>
  <c r="I152" i="12"/>
  <c r="K152" i="12"/>
  <c r="M152" i="12"/>
  <c r="O152" i="12"/>
  <c r="Q152" i="12"/>
  <c r="V152" i="12"/>
  <c r="G154" i="12"/>
  <c r="M154" i="12" s="1"/>
  <c r="I154" i="12"/>
  <c r="K154" i="12"/>
  <c r="O154" i="12"/>
  <c r="Q154" i="12"/>
  <c r="V154" i="12"/>
  <c r="G155" i="12"/>
  <c r="I155" i="12"/>
  <c r="K155" i="12"/>
  <c r="M155" i="12"/>
  <c r="O155" i="12"/>
  <c r="Q155" i="12"/>
  <c r="V155" i="12"/>
  <c r="G159" i="12"/>
  <c r="M159" i="12" s="1"/>
  <c r="I159" i="12"/>
  <c r="K159" i="12"/>
  <c r="O159" i="12"/>
  <c r="Q159" i="12"/>
  <c r="V159" i="12"/>
  <c r="G163" i="12"/>
  <c r="M163" i="12" s="1"/>
  <c r="I163" i="12"/>
  <c r="K163" i="12"/>
  <c r="O163" i="12"/>
  <c r="Q163" i="12"/>
  <c r="V163" i="12"/>
  <c r="G167" i="12"/>
  <c r="M167" i="12" s="1"/>
  <c r="I167" i="12"/>
  <c r="K167" i="12"/>
  <c r="O167" i="12"/>
  <c r="Q167" i="12"/>
  <c r="V167" i="12"/>
  <c r="G170" i="12"/>
  <c r="M170" i="12" s="1"/>
  <c r="I170" i="12"/>
  <c r="K170" i="12"/>
  <c r="O170" i="12"/>
  <c r="Q170" i="12"/>
  <c r="V170" i="12"/>
  <c r="G172" i="12"/>
  <c r="M172" i="12" s="1"/>
  <c r="I172" i="12"/>
  <c r="K172" i="12"/>
  <c r="O172" i="12"/>
  <c r="Q172" i="12"/>
  <c r="V172" i="12"/>
  <c r="G176" i="12"/>
  <c r="M176" i="12" s="1"/>
  <c r="I176" i="12"/>
  <c r="K176" i="12"/>
  <c r="O176" i="12"/>
  <c r="Q176" i="12"/>
  <c r="V176" i="12"/>
  <c r="G180" i="12"/>
  <c r="M180" i="12" s="1"/>
  <c r="I180" i="12"/>
  <c r="K180" i="12"/>
  <c r="O180" i="12"/>
  <c r="Q180" i="12"/>
  <c r="V180" i="12"/>
  <c r="G182" i="12"/>
  <c r="M182" i="12" s="1"/>
  <c r="I182" i="12"/>
  <c r="K182" i="12"/>
  <c r="O182" i="12"/>
  <c r="Q182" i="12"/>
  <c r="V182" i="12"/>
  <c r="G184" i="12"/>
  <c r="M184" i="12" s="1"/>
  <c r="I184" i="12"/>
  <c r="K184" i="12"/>
  <c r="O184" i="12"/>
  <c r="Q184" i="12"/>
  <c r="V184" i="12"/>
  <c r="G185" i="12"/>
  <c r="I185" i="12"/>
  <c r="K185" i="12"/>
  <c r="M185" i="12"/>
  <c r="O185" i="12"/>
  <c r="Q185" i="12"/>
  <c r="V185" i="12"/>
  <c r="G187" i="12"/>
  <c r="M187" i="12" s="1"/>
  <c r="I187" i="12"/>
  <c r="K187" i="12"/>
  <c r="O187" i="12"/>
  <c r="Q187" i="12"/>
  <c r="V187" i="12"/>
  <c r="G188" i="12"/>
  <c r="M188" i="12" s="1"/>
  <c r="I188" i="12"/>
  <c r="K188" i="12"/>
  <c r="O188" i="12"/>
  <c r="Q188" i="12"/>
  <c r="V188" i="12"/>
  <c r="G189" i="12"/>
  <c r="M189" i="12" s="1"/>
  <c r="I189" i="12"/>
  <c r="K189" i="12"/>
  <c r="O189" i="12"/>
  <c r="Q189" i="12"/>
  <c r="V189" i="12"/>
  <c r="G191" i="12"/>
  <c r="M191" i="12" s="1"/>
  <c r="I191" i="12"/>
  <c r="K191" i="12"/>
  <c r="O191" i="12"/>
  <c r="Q191" i="12"/>
  <c r="V191" i="12"/>
  <c r="G193" i="12"/>
  <c r="I193" i="12"/>
  <c r="K193" i="12"/>
  <c r="M193" i="12"/>
  <c r="O193" i="12"/>
  <c r="Q193" i="12"/>
  <c r="V193" i="12"/>
  <c r="G194" i="12"/>
  <c r="M194" i="12" s="1"/>
  <c r="I194" i="12"/>
  <c r="K194" i="12"/>
  <c r="O194" i="12"/>
  <c r="Q194" i="12"/>
  <c r="V194" i="12"/>
  <c r="G196" i="12"/>
  <c r="M196" i="12" s="1"/>
  <c r="I196" i="12"/>
  <c r="K196" i="12"/>
  <c r="O196" i="12"/>
  <c r="Q196" i="12"/>
  <c r="V196" i="12"/>
  <c r="G198" i="12"/>
  <c r="M198" i="12" s="1"/>
  <c r="I198" i="12"/>
  <c r="K198" i="12"/>
  <c r="O198" i="12"/>
  <c r="Q198" i="12"/>
  <c r="V198" i="12"/>
  <c r="G199" i="12"/>
  <c r="M199" i="12" s="1"/>
  <c r="I199" i="12"/>
  <c r="K199" i="12"/>
  <c r="O199" i="12"/>
  <c r="Q199" i="12"/>
  <c r="V199" i="12"/>
  <c r="G202" i="12"/>
  <c r="M202" i="12" s="1"/>
  <c r="I202" i="12"/>
  <c r="K202" i="12"/>
  <c r="O202" i="12"/>
  <c r="Q202" i="12"/>
  <c r="V202" i="12"/>
  <c r="G206" i="12"/>
  <c r="M206" i="12" s="1"/>
  <c r="I206" i="12"/>
  <c r="K206" i="12"/>
  <c r="O206" i="12"/>
  <c r="Q206" i="12"/>
  <c r="V206" i="12"/>
  <c r="G208" i="12"/>
  <c r="M208" i="12" s="1"/>
  <c r="I208" i="12"/>
  <c r="K208" i="12"/>
  <c r="O208" i="12"/>
  <c r="Q208" i="12"/>
  <c r="V208" i="12"/>
  <c r="G209" i="12"/>
  <c r="M209" i="12" s="1"/>
  <c r="I209" i="12"/>
  <c r="K209" i="12"/>
  <c r="O209" i="12"/>
  <c r="Q209" i="12"/>
  <c r="V209" i="12"/>
  <c r="G211" i="12"/>
  <c r="M211" i="12" s="1"/>
  <c r="I211" i="12"/>
  <c r="K211" i="12"/>
  <c r="O211" i="12"/>
  <c r="Q211" i="12"/>
  <c r="V211" i="12"/>
  <c r="G225" i="12"/>
  <c r="M225" i="12" s="1"/>
  <c r="I225" i="12"/>
  <c r="K225" i="12"/>
  <c r="O225" i="12"/>
  <c r="Q225" i="12"/>
  <c r="V225" i="12"/>
  <c r="G227" i="12"/>
  <c r="M227" i="12" s="1"/>
  <c r="I227" i="12"/>
  <c r="K227" i="12"/>
  <c r="O227" i="12"/>
  <c r="Q227" i="12"/>
  <c r="V227" i="12"/>
  <c r="G240" i="12"/>
  <c r="M240" i="12" s="1"/>
  <c r="I240" i="12"/>
  <c r="K240" i="12"/>
  <c r="O240" i="12"/>
  <c r="Q240" i="12"/>
  <c r="V240" i="12"/>
  <c r="G243" i="12"/>
  <c r="M243" i="12" s="1"/>
  <c r="I243" i="12"/>
  <c r="K243" i="12"/>
  <c r="O243" i="12"/>
  <c r="Q243" i="12"/>
  <c r="V243" i="12"/>
  <c r="G246" i="12"/>
  <c r="M246" i="12" s="1"/>
  <c r="I246" i="12"/>
  <c r="K246" i="12"/>
  <c r="O246" i="12"/>
  <c r="Q246" i="12"/>
  <c r="V246" i="12"/>
  <c r="G248" i="12"/>
  <c r="M248" i="12" s="1"/>
  <c r="I248" i="12"/>
  <c r="K248" i="12"/>
  <c r="O248" i="12"/>
  <c r="Q248" i="12"/>
  <c r="V248" i="12"/>
  <c r="G250" i="12"/>
  <c r="M250" i="12" s="1"/>
  <c r="I250" i="12"/>
  <c r="K250" i="12"/>
  <c r="O250" i="12"/>
  <c r="Q250" i="12"/>
  <c r="V250" i="12"/>
  <c r="G253" i="12"/>
  <c r="I253" i="12"/>
  <c r="K253" i="12"/>
  <c r="M253" i="12"/>
  <c r="O253" i="12"/>
  <c r="Q253" i="12"/>
  <c r="V253" i="12"/>
  <c r="G255" i="12"/>
  <c r="M255" i="12" s="1"/>
  <c r="I255" i="12"/>
  <c r="K255" i="12"/>
  <c r="O255" i="12"/>
  <c r="Q255" i="12"/>
  <c r="V255" i="12"/>
  <c r="G257" i="12"/>
  <c r="I257" i="12"/>
  <c r="K257" i="12"/>
  <c r="M257" i="12"/>
  <c r="O257" i="12"/>
  <c r="Q257" i="12"/>
  <c r="V257" i="12"/>
  <c r="G260" i="12"/>
  <c r="M260" i="12" s="1"/>
  <c r="I260" i="12"/>
  <c r="K260" i="12"/>
  <c r="O260" i="12"/>
  <c r="Q260" i="12"/>
  <c r="V260" i="12"/>
  <c r="G263" i="12"/>
  <c r="I263" i="12"/>
  <c r="K263" i="12"/>
  <c r="M263" i="12"/>
  <c r="O263" i="12"/>
  <c r="Q263" i="12"/>
  <c r="V263" i="12"/>
  <c r="G264" i="12"/>
  <c r="M264" i="12" s="1"/>
  <c r="I264" i="12"/>
  <c r="K264" i="12"/>
  <c r="O264" i="12"/>
  <c r="Q264" i="12"/>
  <c r="V264" i="12"/>
  <c r="G267" i="12"/>
  <c r="M267" i="12" s="1"/>
  <c r="I267" i="12"/>
  <c r="K267" i="12"/>
  <c r="O267" i="12"/>
  <c r="Q267" i="12"/>
  <c r="V267" i="12"/>
  <c r="G271" i="12"/>
  <c r="M271" i="12" s="1"/>
  <c r="I271" i="12"/>
  <c r="K271" i="12"/>
  <c r="O271" i="12"/>
  <c r="Q271" i="12"/>
  <c r="V271" i="12"/>
  <c r="G275" i="12"/>
  <c r="I275" i="12"/>
  <c r="K275" i="12"/>
  <c r="M275" i="12"/>
  <c r="O275" i="12"/>
  <c r="Q275" i="12"/>
  <c r="V275" i="12"/>
  <c r="G277" i="12"/>
  <c r="M277" i="12" s="1"/>
  <c r="I277" i="12"/>
  <c r="K277" i="12"/>
  <c r="O277" i="12"/>
  <c r="Q277" i="12"/>
  <c r="V277" i="12"/>
  <c r="G279" i="12"/>
  <c r="M279" i="12" s="1"/>
  <c r="I279" i="12"/>
  <c r="K279" i="12"/>
  <c r="O279" i="12"/>
  <c r="Q279" i="12"/>
  <c r="V279" i="12"/>
  <c r="G280" i="12"/>
  <c r="M280" i="12" s="1"/>
  <c r="I280" i="12"/>
  <c r="K280" i="12"/>
  <c r="O280" i="12"/>
  <c r="Q280" i="12"/>
  <c r="V280" i="12"/>
  <c r="G282" i="12"/>
  <c r="M282" i="12" s="1"/>
  <c r="I282" i="12"/>
  <c r="K282" i="12"/>
  <c r="O282" i="12"/>
  <c r="Q282" i="12"/>
  <c r="V282" i="12"/>
  <c r="G284" i="12"/>
  <c r="M284" i="12" s="1"/>
  <c r="I284" i="12"/>
  <c r="K284" i="12"/>
  <c r="O284" i="12"/>
  <c r="Q284" i="12"/>
  <c r="V284" i="12"/>
  <c r="G285" i="12"/>
  <c r="I285" i="12"/>
  <c r="K285" i="12"/>
  <c r="M285" i="12"/>
  <c r="O285" i="12"/>
  <c r="Q285" i="12"/>
  <c r="V285" i="12"/>
  <c r="G286" i="12"/>
  <c r="M286" i="12" s="1"/>
  <c r="I286" i="12"/>
  <c r="K286" i="12"/>
  <c r="O286" i="12"/>
  <c r="Q286" i="12"/>
  <c r="V286" i="12"/>
  <c r="G288" i="12"/>
  <c r="M288" i="12" s="1"/>
  <c r="I288" i="12"/>
  <c r="K288" i="12"/>
  <c r="O288" i="12"/>
  <c r="Q288" i="12"/>
  <c r="V288" i="12"/>
  <c r="G290" i="12"/>
  <c r="M290" i="12" s="1"/>
  <c r="I290" i="12"/>
  <c r="K290" i="12"/>
  <c r="O290" i="12"/>
  <c r="Q290" i="12"/>
  <c r="V290" i="12"/>
  <c r="G292" i="12"/>
  <c r="M292" i="12" s="1"/>
  <c r="I292" i="12"/>
  <c r="K292" i="12"/>
  <c r="O292" i="12"/>
  <c r="Q292" i="12"/>
  <c r="V292" i="12"/>
  <c r="G296" i="12"/>
  <c r="M296" i="12" s="1"/>
  <c r="I296" i="12"/>
  <c r="K296" i="12"/>
  <c r="O296" i="12"/>
  <c r="Q296" i="12"/>
  <c r="V296" i="12"/>
  <c r="G298" i="12"/>
  <c r="M298" i="12" s="1"/>
  <c r="I298" i="12"/>
  <c r="K298" i="12"/>
  <c r="O298" i="12"/>
  <c r="Q298" i="12"/>
  <c r="V298" i="12"/>
  <c r="G300" i="12"/>
  <c r="M300" i="12" s="1"/>
  <c r="I300" i="12"/>
  <c r="K300" i="12"/>
  <c r="O300" i="12"/>
  <c r="Q300" i="12"/>
  <c r="V300" i="12"/>
  <c r="G301" i="12"/>
  <c r="M301" i="12" s="1"/>
  <c r="I301" i="12"/>
  <c r="K301" i="12"/>
  <c r="O301" i="12"/>
  <c r="Q301" i="12"/>
  <c r="V301" i="12"/>
  <c r="G304" i="12"/>
  <c r="M304" i="12" s="1"/>
  <c r="I304" i="12"/>
  <c r="K304" i="12"/>
  <c r="O304" i="12"/>
  <c r="Q304" i="12"/>
  <c r="V304" i="12"/>
  <c r="G306" i="12"/>
  <c r="M306" i="12" s="1"/>
  <c r="I306" i="12"/>
  <c r="K306" i="12"/>
  <c r="O306" i="12"/>
  <c r="Q306" i="12"/>
  <c r="V306" i="12"/>
  <c r="G308" i="12"/>
  <c r="M308" i="12" s="1"/>
  <c r="I308" i="12"/>
  <c r="K308" i="12"/>
  <c r="O308" i="12"/>
  <c r="Q308" i="12"/>
  <c r="V308" i="12"/>
  <c r="G310" i="12"/>
  <c r="M310" i="12" s="1"/>
  <c r="I310" i="12"/>
  <c r="K310" i="12"/>
  <c r="O310" i="12"/>
  <c r="Q310" i="12"/>
  <c r="V310" i="12"/>
  <c r="G312" i="12"/>
  <c r="M312" i="12" s="1"/>
  <c r="I312" i="12"/>
  <c r="K312" i="12"/>
  <c r="O312" i="12"/>
  <c r="Q312" i="12"/>
  <c r="V312" i="12"/>
  <c r="G314" i="12"/>
  <c r="M314" i="12" s="1"/>
  <c r="I314" i="12"/>
  <c r="K314" i="12"/>
  <c r="O314" i="12"/>
  <c r="Q314" i="12"/>
  <c r="V314" i="12"/>
  <c r="G316" i="12"/>
  <c r="M316" i="12" s="1"/>
  <c r="I316" i="12"/>
  <c r="K316" i="12"/>
  <c r="O316" i="12"/>
  <c r="Q316" i="12"/>
  <c r="V316" i="12"/>
  <c r="G317" i="12"/>
  <c r="M317" i="12" s="1"/>
  <c r="I317" i="12"/>
  <c r="K317" i="12"/>
  <c r="O317" i="12"/>
  <c r="Q317" i="12"/>
  <c r="V317" i="12"/>
  <c r="G318" i="12"/>
  <c r="M318" i="12" s="1"/>
  <c r="I318" i="12"/>
  <c r="K318" i="12"/>
  <c r="O318" i="12"/>
  <c r="Q318" i="12"/>
  <c r="V318" i="12"/>
  <c r="G319" i="12"/>
  <c r="I319" i="12"/>
  <c r="K319" i="12"/>
  <c r="M319" i="12"/>
  <c r="O319" i="12"/>
  <c r="Q319" i="12"/>
  <c r="V319" i="12"/>
  <c r="G321" i="12"/>
  <c r="M321" i="12" s="1"/>
  <c r="I321" i="12"/>
  <c r="K321" i="12"/>
  <c r="O321" i="12"/>
  <c r="Q321" i="12"/>
  <c r="V321" i="12"/>
  <c r="G323" i="12"/>
  <c r="M323" i="12" s="1"/>
  <c r="I323" i="12"/>
  <c r="K323" i="12"/>
  <c r="O323" i="12"/>
  <c r="Q323" i="12"/>
  <c r="V323" i="12"/>
  <c r="G325" i="12"/>
  <c r="M325" i="12" s="1"/>
  <c r="I325" i="12"/>
  <c r="K325" i="12"/>
  <c r="O325" i="12"/>
  <c r="Q325" i="12"/>
  <c r="V325" i="12"/>
  <c r="G326" i="12"/>
  <c r="I326" i="12"/>
  <c r="K326" i="12"/>
  <c r="M326" i="12"/>
  <c r="O326" i="12"/>
  <c r="Q326" i="12"/>
  <c r="V326" i="12"/>
  <c r="G328" i="12"/>
  <c r="M328" i="12" s="1"/>
  <c r="I328" i="12"/>
  <c r="K328" i="12"/>
  <c r="O328" i="12"/>
  <c r="Q328" i="12"/>
  <c r="V328" i="12"/>
  <c r="G331" i="12"/>
  <c r="I331" i="12"/>
  <c r="K331" i="12"/>
  <c r="M331" i="12"/>
  <c r="O331" i="12"/>
  <c r="Q331" i="12"/>
  <c r="V331" i="12"/>
  <c r="G336" i="12"/>
  <c r="M336" i="12" s="1"/>
  <c r="I336" i="12"/>
  <c r="K336" i="12"/>
  <c r="O336" i="12"/>
  <c r="Q336" i="12"/>
  <c r="V336" i="12"/>
  <c r="G341" i="12"/>
  <c r="M341" i="12" s="1"/>
  <c r="I341" i="12"/>
  <c r="K341" i="12"/>
  <c r="O341" i="12"/>
  <c r="Q341" i="12"/>
  <c r="V341" i="12"/>
  <c r="G343" i="12"/>
  <c r="G342" i="12" s="1"/>
  <c r="I343" i="12"/>
  <c r="I342" i="12" s="1"/>
  <c r="K343" i="12"/>
  <c r="K342" i="12" s="1"/>
  <c r="O343" i="12"/>
  <c r="O342" i="12" s="1"/>
  <c r="Q343" i="12"/>
  <c r="Q342" i="12" s="1"/>
  <c r="V343" i="12"/>
  <c r="V342" i="12" s="1"/>
  <c r="G344" i="12"/>
  <c r="I55" i="1" s="1"/>
  <c r="I18" i="1" s="1"/>
  <c r="K344" i="12"/>
  <c r="V344" i="12"/>
  <c r="G345" i="12"/>
  <c r="I345" i="12"/>
  <c r="I344" i="12" s="1"/>
  <c r="K345" i="12"/>
  <c r="M345" i="12"/>
  <c r="M344" i="12" s="1"/>
  <c r="O345" i="12"/>
  <c r="O344" i="12" s="1"/>
  <c r="Q345" i="12"/>
  <c r="Q344" i="12" s="1"/>
  <c r="V345" i="12"/>
  <c r="G347" i="12"/>
  <c r="M347" i="12" s="1"/>
  <c r="I347" i="12"/>
  <c r="K347" i="12"/>
  <c r="O347" i="12"/>
  <c r="Q347" i="12"/>
  <c r="V347" i="12"/>
  <c r="G349" i="12"/>
  <c r="M349" i="12" s="1"/>
  <c r="I349" i="12"/>
  <c r="K349" i="12"/>
  <c r="O349" i="12"/>
  <c r="Q349" i="12"/>
  <c r="V349" i="12"/>
  <c r="V346" i="12" s="1"/>
  <c r="G351" i="12"/>
  <c r="M351" i="12" s="1"/>
  <c r="I351" i="12"/>
  <c r="K351" i="12"/>
  <c r="O351" i="12"/>
  <c r="Q351" i="12"/>
  <c r="V351" i="12"/>
  <c r="G352" i="12"/>
  <c r="M352" i="12" s="1"/>
  <c r="I352" i="12"/>
  <c r="K352" i="12"/>
  <c r="O352" i="12"/>
  <c r="O346" i="12" s="1"/>
  <c r="Q352" i="12"/>
  <c r="V352" i="12"/>
  <c r="G355" i="12"/>
  <c r="M355" i="12" s="1"/>
  <c r="I355" i="12"/>
  <c r="K355" i="12"/>
  <c r="O355" i="12"/>
  <c r="Q355" i="12"/>
  <c r="Q354" i="12" s="1"/>
  <c r="V355" i="12"/>
  <c r="G358" i="12"/>
  <c r="M358" i="12" s="1"/>
  <c r="I358" i="12"/>
  <c r="K358" i="12"/>
  <c r="O358" i="12"/>
  <c r="Q358" i="12"/>
  <c r="V358" i="12"/>
  <c r="G360" i="12"/>
  <c r="I360" i="12"/>
  <c r="K360" i="12"/>
  <c r="M360" i="12"/>
  <c r="O360" i="12"/>
  <c r="Q360" i="12"/>
  <c r="V360" i="12"/>
  <c r="G361" i="12"/>
  <c r="G354" i="12" s="1"/>
  <c r="I361" i="12"/>
  <c r="K361" i="12"/>
  <c r="O361" i="12"/>
  <c r="Q361" i="12"/>
  <c r="V361" i="12"/>
  <c r="G362" i="12"/>
  <c r="M362" i="12" s="1"/>
  <c r="I362" i="12"/>
  <c r="K362" i="12"/>
  <c r="O362" i="12"/>
  <c r="Q362" i="12"/>
  <c r="V362" i="12"/>
  <c r="G363" i="12"/>
  <c r="M363" i="12" s="1"/>
  <c r="I363" i="12"/>
  <c r="K363" i="12"/>
  <c r="O363" i="12"/>
  <c r="Q363" i="12"/>
  <c r="V363" i="12"/>
  <c r="G364" i="12"/>
  <c r="M364" i="12" s="1"/>
  <c r="I364" i="12"/>
  <c r="K364" i="12"/>
  <c r="O364" i="12"/>
  <c r="Q364" i="12"/>
  <c r="V364" i="12"/>
  <c r="G366" i="12"/>
  <c r="M366" i="12" s="1"/>
  <c r="I366" i="12"/>
  <c r="K366" i="12"/>
  <c r="K365" i="12" s="1"/>
  <c r="O366" i="12"/>
  <c r="Q366" i="12"/>
  <c r="V366" i="12"/>
  <c r="G367" i="12"/>
  <c r="I367" i="12"/>
  <c r="K367" i="12"/>
  <c r="M367" i="12"/>
  <c r="O367" i="12"/>
  <c r="Q367" i="12"/>
  <c r="V367" i="12"/>
  <c r="G368" i="12"/>
  <c r="M368" i="12" s="1"/>
  <c r="I368" i="12"/>
  <c r="K368" i="12"/>
  <c r="O368" i="12"/>
  <c r="Q368" i="12"/>
  <c r="V368" i="12"/>
  <c r="G369" i="12"/>
  <c r="I369" i="12"/>
  <c r="K369" i="12"/>
  <c r="M369" i="12"/>
  <c r="O369" i="12"/>
  <c r="O365" i="12" s="1"/>
  <c r="Q369" i="12"/>
  <c r="V369" i="12"/>
  <c r="G370" i="12"/>
  <c r="M370" i="12" s="1"/>
  <c r="I370" i="12"/>
  <c r="K370" i="12"/>
  <c r="O370" i="12"/>
  <c r="Q370" i="12"/>
  <c r="V370" i="12"/>
  <c r="AE372" i="12"/>
  <c r="F40" i="1" s="1"/>
  <c r="AF372" i="12"/>
  <c r="G40" i="1" s="1"/>
  <c r="I40" i="1" s="1"/>
  <c r="I17" i="1"/>
  <c r="H42" i="1"/>
  <c r="V147" i="12" l="1"/>
  <c r="F41" i="1"/>
  <c r="I147" i="12"/>
  <c r="K354" i="12"/>
  <c r="Q346" i="12"/>
  <c r="Q8" i="12"/>
  <c r="G41" i="1"/>
  <c r="I41" i="1" s="1"/>
  <c r="I49" i="1"/>
  <c r="I365" i="12"/>
  <c r="K8" i="12"/>
  <c r="Q365" i="12"/>
  <c r="I354" i="12"/>
  <c r="I346" i="12"/>
  <c r="K147" i="12"/>
  <c r="I8" i="12"/>
  <c r="G147" i="12"/>
  <c r="I53" i="1" s="1"/>
  <c r="Q147" i="12"/>
  <c r="O354" i="12"/>
  <c r="V354" i="12"/>
  <c r="K346" i="12"/>
  <c r="O147" i="12"/>
  <c r="F39" i="1"/>
  <c r="F42" i="1" s="1"/>
  <c r="G23" i="1" s="1"/>
  <c r="G39" i="1"/>
  <c r="V122" i="12"/>
  <c r="V365" i="12"/>
  <c r="I142" i="12"/>
  <c r="O122" i="12"/>
  <c r="Q122" i="12"/>
  <c r="M354" i="12"/>
  <c r="M346" i="12"/>
  <c r="M365" i="12"/>
  <c r="G346" i="12"/>
  <c r="I56" i="1" s="1"/>
  <c r="G365" i="12"/>
  <c r="I58" i="1" s="1"/>
  <c r="I20" i="1" s="1"/>
  <c r="M148" i="12"/>
  <c r="M147" i="12" s="1"/>
  <c r="M125" i="12"/>
  <c r="M122" i="12" s="1"/>
  <c r="M361" i="12"/>
  <c r="M343" i="12"/>
  <c r="M342" i="12" s="1"/>
  <c r="M9" i="12"/>
  <c r="M8" i="12" s="1"/>
  <c r="G138" i="12"/>
  <c r="I51" i="1" s="1"/>
  <c r="J28" i="1"/>
  <c r="J26" i="1"/>
  <c r="G38" i="1"/>
  <c r="F38" i="1"/>
  <c r="J23" i="1"/>
  <c r="J24" i="1"/>
  <c r="J25" i="1"/>
  <c r="J27" i="1"/>
  <c r="E24" i="1"/>
  <c r="G24" i="1"/>
  <c r="E26" i="1"/>
  <c r="G26" i="1"/>
  <c r="I16" i="1" l="1"/>
  <c r="I21" i="1" s="1"/>
  <c r="I59" i="1"/>
  <c r="J52" i="1" s="1"/>
  <c r="I39" i="1"/>
  <c r="I42" i="1" s="1"/>
  <c r="G42" i="1"/>
  <c r="G25" i="1" s="1"/>
  <c r="A27" i="1" s="1"/>
  <c r="G372" i="12"/>
  <c r="J53" i="1"/>
  <c r="J57" i="1"/>
  <c r="J55" i="1"/>
  <c r="J50" i="1"/>
  <c r="J56" i="1"/>
  <c r="J54" i="1"/>
  <c r="J58" i="1"/>
  <c r="J51" i="1"/>
  <c r="J49" i="1"/>
  <c r="A28" i="1" l="1"/>
  <c r="G28" i="1"/>
  <c r="G27" i="1" s="1"/>
  <c r="G29" i="1" s="1"/>
  <c r="J41" i="1"/>
  <c r="J39" i="1"/>
  <c r="J42" i="1" s="1"/>
  <c r="J40" i="1"/>
  <c r="J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Běťák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<sst xmlns="http://schemas.openxmlformats.org/spreadsheetml/2006/main" count="1532" uniqueCount="576">
  <si>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</si>
  <si>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</si>
  <si>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</si>
  <si>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</si>
  <si>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</si>
  <si>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</si>
  <si>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</si>
  <si>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</si>
  <si>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</si>
  <si>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</si>
  <si>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</si>
  <si>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</si>
  <si>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</si>
  <si>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</si>
  <si>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</si>
  <si>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</si>
  <si>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</si>
  <si>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</si>
  <si>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</si>
  <si>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</si>
  <si>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</si>
  <si>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</si>
  <si>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</si>
  <si>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</si>
  <si>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</si>
  <si>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</si>
  <si>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</si>
  <si>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</si>
  <si>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</si>
  <si>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</si>
  <si>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</si>
  <si>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</si>
  <si>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</si>
  <si>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</si>
  <si>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</si>
  <si>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</si>
  <si>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</si>
  <si>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</si>
  <si>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</si>
  <si>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</si>
  <si>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</si>
  <si>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</t>
  </si>
  <si>
    <t>Oprava vodovodu</t>
  </si>
  <si>
    <t>IO 01</t>
  </si>
  <si>
    <t>Objekt:</t>
  </si>
  <si>
    <t>Rozpočet:</t>
  </si>
  <si>
    <t>0090</t>
  </si>
  <si>
    <t>Oprava vodovodu - vodárna - koala - ZOO Lešná</t>
  </si>
  <si>
    <t>PassiveArchitecture s.r.o.</t>
  </si>
  <si>
    <t>Naardenská 141</t>
  </si>
  <si>
    <t>Uherský Brod</t>
  </si>
  <si>
    <t>68801</t>
  </si>
  <si>
    <t>04533127</t>
  </si>
  <si>
    <t>CZ04533127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</si>
  <si>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</si>
  <si>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</si>
  <si>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</si>
  <si>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</si>
  <si>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</si>
  <si>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</si>
  <si>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</si>
  <si>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</si>
  <si>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</si>
  <si>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</si>
  <si>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</si>
  <si>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</si>
  <si>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</si>
  <si>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</si>
  <si>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99</t>
  </si>
  <si>
    <t>Staveništní přesun hmot</t>
  </si>
  <si>
    <t>M23</t>
  </si>
  <si>
    <t>Montáže potrubí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</si>
  <si>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</si>
  <si>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</si>
  <si>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</si>
  <si>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</si>
  <si>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</si>
  <si>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</si>
  <si>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</si>
  <si>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</si>
  <si>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</si>
  <si>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</si>
  <si>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</si>
  <si>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</si>
  <si>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</si>
  <si>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</si>
  <si>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</si>
  <si>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</si>
  <si>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</si>
  <si>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</si>
  <si>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</si>
  <si>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</si>
  <si>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</si>
  <si>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</si>
  <si>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</si>
  <si>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</si>
  <si>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</si>
  <si>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</si>
  <si>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</si>
  <si>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</si>
  <si>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</si>
  <si>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</si>
  <si>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</si>
  <si>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</si>
  <si>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121101101R00</t>
  </si>
  <si>
    <t>Sejmutí ornice s přemístěním do 50 m</t>
  </si>
  <si>
    <t>m3</t>
  </si>
  <si>
    <t>RTS 21/ II</t>
  </si>
  <si>
    <t>Práce</t>
  </si>
  <si>
    <t>POL1_</t>
  </si>
  <si>
    <t>výkop jámy v místě stávající VŠ : 2,4*3*0,2</t>
  </si>
  <si>
    <t>VV</t>
  </si>
  <si>
    <t>startovací jámka Š1 : 3*1,5*0,2</t>
  </si>
  <si>
    <t>napojení na stávající přípojku Š2 : 3*1,5*0,2</t>
  </si>
  <si>
    <t>napojení na stávající přípojku Š3 : 3*1,5*0,2</t>
  </si>
  <si>
    <t>napojení na stávající přípojku Š4 : 3*1,5*0,2</t>
  </si>
  <si>
    <t>napojení na stávající přípojku Š5 : 3*1,5*0,2</t>
  </si>
  <si>
    <t>napojení na stávající přípojku Š6 : 3*1,5*0,2</t>
  </si>
  <si>
    <t>napojení na stávající přípojku Š7 : 3*1,5*0,2</t>
  </si>
  <si>
    <t>napojení na stávající přípojku Š8 : 3*1,5*0,2</t>
  </si>
  <si>
    <t>napojení na stávající přípojku Š9 : 3*1,5*0,2</t>
  </si>
  <si>
    <t>napojení na stávající přípojku Š10 : 3*1,5*0,2</t>
  </si>
  <si>
    <t>napojení na pítko Š11 : 3*1,5*0,2</t>
  </si>
  <si>
    <t>napojení na stávající přípojku Š12 : 3*1,5*0,2</t>
  </si>
  <si>
    <t>napojení na stávající přípojku Š13 : 3*1,5*0,2</t>
  </si>
  <si>
    <t>napojení na stávající přípojku Š14 : 3*1,5*0,2</t>
  </si>
  <si>
    <t>napojení na stávající přípojku Š15 : 3*1,5*0,2</t>
  </si>
  <si>
    <t/>
  </si>
  <si>
    <t xml:space="preserve">SONDY : </t>
  </si>
  <si>
    <t>mezi Š1 a VŠ : 3*1*0,2</t>
  </si>
  <si>
    <t>u Š1 : 3*1*0,2</t>
  </si>
  <si>
    <t>mezi Š3 a Š4 : 3*1*0,2</t>
  </si>
  <si>
    <t>mezi Š6 a Š7 : 3*1*2*0,2</t>
  </si>
  <si>
    <t>mezi Š7 a Š8 : 3*1*0,2</t>
  </si>
  <si>
    <t>mezi Š13 a Š14 : 3*1*0,2</t>
  </si>
  <si>
    <t>mezi Š14 a Š15 : 3*1*5*0,2</t>
  </si>
  <si>
    <t>181301103R00</t>
  </si>
  <si>
    <t>Rozprostření ornice, rovina, tl. 15-20 cm,do 500m2</t>
  </si>
  <si>
    <t>m2</t>
  </si>
  <si>
    <t>výkop jámy v místě stávající VŠ : 2,4*3</t>
  </si>
  <si>
    <t>startovací jámka Š1 : 3*1,5</t>
  </si>
  <si>
    <t>napojení na stávající přípojku Š2 : 3*1,5</t>
  </si>
  <si>
    <t>napojení na stávající přípojku Š3 : 3*1,5</t>
  </si>
  <si>
    <t>napojení na stávající přípojku Š4 : 3*1,5</t>
  </si>
  <si>
    <t>napojení na stávající přípojku Š5 : 3*1,5</t>
  </si>
  <si>
    <t>napojení na stávající přípojku Š6 : 3*1,5</t>
  </si>
  <si>
    <t>napojení na stávající přípojku Š7 : 3*1,5</t>
  </si>
  <si>
    <t>napojení na stávající přípojku Š8 : 3*1,5</t>
  </si>
  <si>
    <t>napojení na stávající přípojku Š9 : 3*1,5</t>
  </si>
  <si>
    <t>napojení na stávající přípojku Š10 : 3*1,5</t>
  </si>
  <si>
    <t>napojení na pítko Š11 : 3*1,5</t>
  </si>
  <si>
    <t>napojení na stávající přípojku Š12 : 3*1,5</t>
  </si>
  <si>
    <t>napojení na stávající přípojku Š13 : 3*1,5</t>
  </si>
  <si>
    <t>napojení na stávající přípojku Š14 : 3*1,5</t>
  </si>
  <si>
    <t>napojení na stávající přípojku Š15 : 3*1,5</t>
  </si>
  <si>
    <t>mezi Š1 a VŠ : 3*1</t>
  </si>
  <si>
    <t>u Š1 : 3*1</t>
  </si>
  <si>
    <t>mezi Š3 a Š4 : 3*1</t>
  </si>
  <si>
    <t>mezi Š6 a Š7 : 3*1*2</t>
  </si>
  <si>
    <t>mezi Š7 a Š8 : 3*1</t>
  </si>
  <si>
    <t>mezi Š13 a Š14 : 3*1</t>
  </si>
  <si>
    <t>mezi Š14 a Š15 : 3*1*5</t>
  </si>
  <si>
    <t>131301112R00</t>
  </si>
  <si>
    <t>Hloubení nezapaž. jam hor.4 do 1000 m3, STROJNĚ</t>
  </si>
  <si>
    <t>výkop jámy v místě stávající VŠ : 2,4*3*2,6</t>
  </si>
  <si>
    <t>startovací jáma Š1 : 3*1,5*2</t>
  </si>
  <si>
    <t>napojení na stávající přípojku Š2 : 3*1,5*2</t>
  </si>
  <si>
    <t>napojení na stávající přípojku Š3 : 3*1,5*2</t>
  </si>
  <si>
    <t>napojení na stávající přípojku Š4 : 3*1,5*2</t>
  </si>
  <si>
    <t>napojení na stávající přípojku Š5 : 3*1,5*2</t>
  </si>
  <si>
    <t>napojení na stávající přípojku Š6 : 3*1,5*2</t>
  </si>
  <si>
    <t>napojení na stávající přípojku Š7 : 3*1,5*2</t>
  </si>
  <si>
    <t>napojení na stávající přípojku Š8 : 3*1,5*2</t>
  </si>
  <si>
    <t>napojení na stávající přípojku Š9 : 3*1,5*2</t>
  </si>
  <si>
    <t>napojení na stávající přípojku Š10 : 3*1,5*2</t>
  </si>
  <si>
    <t>napojení na pítko Š11 : 3*1,5*2</t>
  </si>
  <si>
    <t>napojení na stávající přípojku Š12 : 3*1,5*2</t>
  </si>
  <si>
    <t>napojení na stávající přípojku Š13 : 3*1,5*2</t>
  </si>
  <si>
    <t>napojení na stávající přípojku Š14 : 3*1,5*2</t>
  </si>
  <si>
    <t>napojení na stávající přípojku Š15 : 3*1,5*2</t>
  </si>
  <si>
    <t>mezi Š1 a VŠ : 3*1*1,3</t>
  </si>
  <si>
    <t>u Š1 : 3*1*1,3</t>
  </si>
  <si>
    <t>mezi Š3 a Š4 : 3*1*1,3</t>
  </si>
  <si>
    <t>mezi Š6 a Š7 : 3*1*2*1,3</t>
  </si>
  <si>
    <t>mezi Š7 a Š8 : 3*1*1,3</t>
  </si>
  <si>
    <t>mezi Š13 a Š14 : 3*1*1,3</t>
  </si>
  <si>
    <t>mezi Š14 a Š15 : 3*1*5*1,3</t>
  </si>
  <si>
    <t>131301119R00</t>
  </si>
  <si>
    <t>Příplatek za lepivost - hloubení nezap.jam v hor.4</t>
  </si>
  <si>
    <t>Odkaz na mn. položky pořadí 3 : 200,52000*0,3</t>
  </si>
  <si>
    <t>161101101R00</t>
  </si>
  <si>
    <t>Svislé přemístění výkopku z hor.1-4 do 2,5 m</t>
  </si>
  <si>
    <t>Odkaz na mn. položky pořadí 3 : 200,52000*0,08</t>
  </si>
  <si>
    <t>174101101R00</t>
  </si>
  <si>
    <t>Zásyp jam, rýh, šachet se zhutněním</t>
  </si>
  <si>
    <t>Odkaz na mn. položky pořadí 3 : 200,52000</t>
  </si>
  <si>
    <t>Odkaz na mn. položky pořadí 9 : 47,02400*-1</t>
  </si>
  <si>
    <t>175101101R00</t>
  </si>
  <si>
    <t>Obsyp potrubí bez prohození sypaniny</t>
  </si>
  <si>
    <t>obsyp vodovodu : 50*0,6*0,4</t>
  </si>
  <si>
    <t>obsyp potrubí v místě sond : 10</t>
  </si>
  <si>
    <t>583311076R</t>
  </si>
  <si>
    <t>Kamenivo těžené frakce  0/2  D Zlínský kraj</t>
  </si>
  <si>
    <t>t</t>
  </si>
  <si>
    <t>SPCM</t>
  </si>
  <si>
    <t>Specifikace</t>
  </si>
  <si>
    <t>POL3_</t>
  </si>
  <si>
    <t>Odkaz na mn. položky pořadí 7 : 22,00000*1,7</t>
  </si>
  <si>
    <t>167101102R00</t>
  </si>
  <si>
    <t>Nakládání výkopku z hor.1-4 v množství nad 100 m3</t>
  </si>
  <si>
    <t>Odkaz na mn. položky pořadí 22 : 14,35840</t>
  </si>
  <si>
    <t>Odkaz na mn. položky pořadí 25 : 6,00000</t>
  </si>
  <si>
    <t>Odkaz na mn. položky pořadí 7 : 22,00000</t>
  </si>
  <si>
    <t>vodoměrná šachta : 2,16*1*2,16</t>
  </si>
  <si>
    <t>162701105RT3</t>
  </si>
  <si>
    <t>Vodorovné přemístění výkopku z hor.1-4 do 10000 m nosnost 12 t</t>
  </si>
  <si>
    <t>Odkaz na mn. položky pořadí 9 : 47,02400</t>
  </si>
  <si>
    <t>199000002R001</t>
  </si>
  <si>
    <t>Poplatek za skládku horniny 1- 4</t>
  </si>
  <si>
    <t>Vlastní</t>
  </si>
  <si>
    <t>Indiv</t>
  </si>
  <si>
    <t>Odkaz na mn. položky pořadí 10 : 47,02400</t>
  </si>
  <si>
    <t>141721104R01</t>
  </si>
  <si>
    <t>m</t>
  </si>
  <si>
    <t xml:space="preserve">V RÁMCI PROTLAKU BUDE POTRUBÍ PE90 ZATAŽENO : </t>
  </si>
  <si>
    <t>VŠ-Š1 (STARTOVACÍ JÁMA - Š1) : 30</t>
  </si>
  <si>
    <t>Š1-Š4 : 200</t>
  </si>
  <si>
    <t>Š4-Š10 : 206</t>
  </si>
  <si>
    <t>Š10-Š13 : 150</t>
  </si>
  <si>
    <t>Š13-Š15 (KONCOVÁ JÁMA) : 97</t>
  </si>
  <si>
    <t>120901121RT3</t>
  </si>
  <si>
    <t>Bourání konstrukcí z prostého betonu v odkopávkách bagrem s kladivem</t>
  </si>
  <si>
    <t>vybourání betonové šachty : 1,8*1*0,15*2+1,8*1*0,15*2+1,8*1,8*0,15*2</t>
  </si>
  <si>
    <t>130001101R00</t>
  </si>
  <si>
    <t>Příplatek za ztížené hloubení v blízkosti vedení</t>
  </si>
  <si>
    <t>180401212R00</t>
  </si>
  <si>
    <t>Založení trávníku lučního výsevem ve svahu do 1:2</t>
  </si>
  <si>
    <t>00572400R</t>
  </si>
  <si>
    <t>Směs travní parková I. běžná zátěž PROFI á 25 kg</t>
  </si>
  <si>
    <t>kg</t>
  </si>
  <si>
    <t>185803111R00</t>
  </si>
  <si>
    <t>Ošetření trávníku v rovině</t>
  </si>
  <si>
    <t>Odkaz na mn. položky pořadí 15 : 150,00000</t>
  </si>
  <si>
    <t>273321311R00</t>
  </si>
  <si>
    <t>Železobeton základových desek C 16/20</t>
  </si>
  <si>
    <t>podkladní beton pod šachtu : 2,56*1,4*0,2</t>
  </si>
  <si>
    <t>273361921RT5</t>
  </si>
  <si>
    <t>Výztuž základových desek ze svařovaných sítí průměr drátu  6,0, oka 150/150 mm KH20</t>
  </si>
  <si>
    <t>výztuž podkladní desky : 0,00303*2,56*1,4*2</t>
  </si>
  <si>
    <t>273356021R00</t>
  </si>
  <si>
    <t>Bednění základových desek,plochy rovinné, zřízení</t>
  </si>
  <si>
    <t>bednění základu : 2,56* 0,2*2+1,4*0,2*2</t>
  </si>
  <si>
    <t>273356022R00</t>
  </si>
  <si>
    <t>Bednění základových desek,plochy rovinné,odbednění</t>
  </si>
  <si>
    <t>Odkaz na mn. položky pořadí 20 : 1,58400</t>
  </si>
  <si>
    <t>271531113R00</t>
  </si>
  <si>
    <t>Polštář základu z kameniva hr. drceného 16-32 mm</t>
  </si>
  <si>
    <t>štěrkový poštář pod desku : 2,56*1,4*0,1</t>
  </si>
  <si>
    <t>štěrkový vsakovací polštář k šoupátkům : 1*1*1*14</t>
  </si>
  <si>
    <t>212971110R00</t>
  </si>
  <si>
    <t>Opláštění trativodů z geotext., do sklonu 1:2,5</t>
  </si>
  <si>
    <t>obalení štěrkového polštáře geotextilií Š1-Š14 : 8*14</t>
  </si>
  <si>
    <t>67352005R</t>
  </si>
  <si>
    <t>Geotextilie netkaná PK-Nontex PET 400 g/m2</t>
  </si>
  <si>
    <t>Odkaz na mn. položky pořadí 23 : 112,00000</t>
  </si>
  <si>
    <t>451572111R00</t>
  </si>
  <si>
    <t>Lože pod potrubí z kameniva těženého 0 - 4 mm</t>
  </si>
  <si>
    <t>podsyp potrubí : 50*0,1*0,6</t>
  </si>
  <si>
    <t>podsyp potrubí a kabelů v místě sond : 3</t>
  </si>
  <si>
    <t>584921121RT2</t>
  </si>
  <si>
    <t>Zřízení plochy ze silničních panelů lože kam.5 cm včetně panelu IZD 35/10  300/100/15</t>
  </si>
  <si>
    <t>3*1,5</t>
  </si>
  <si>
    <t>584921121R02</t>
  </si>
  <si>
    <t>Doprava a silničních panelů (vč. nakládky a vykládky)</t>
  </si>
  <si>
    <t>Odkaz na mn. položky pořadí 26 : 4,50000</t>
  </si>
  <si>
    <t>28697260R1</t>
  </si>
  <si>
    <t>Vodoměrná šachta ASIO AS-NÁDRŽ 3,4 ER S , hranatá samonostná objem nádrže 3,4</t>
  </si>
  <si>
    <t>kus</t>
  </si>
  <si>
    <t>2160x1000x2160mm</t>
  </si>
  <si>
    <t>POP</t>
  </si>
  <si>
    <t>Do nádrže budou připraveny 2 vodotěsné prostupy pro potrubí PE90 a 1 PE63</t>
  </si>
  <si>
    <t>vč dodávky komínku a uzamykatelného poklopu a hliníkového žebříku</t>
  </si>
  <si>
    <t>893152111R001</t>
  </si>
  <si>
    <t>Montáž šachty vodoměrné a revizní plastové hranaté</t>
  </si>
  <si>
    <t>Odkaz na mn. položky pořadí 28 : 1,00000</t>
  </si>
  <si>
    <t>171156460900R</t>
  </si>
  <si>
    <t>Jeřáb automobilní Tatra 815 AD 20T</t>
  </si>
  <si>
    <t>Sh</t>
  </si>
  <si>
    <t>STROJ</t>
  </si>
  <si>
    <t>Stroj</t>
  </si>
  <si>
    <t>POL6_</t>
  </si>
  <si>
    <t>550005006316</t>
  </si>
  <si>
    <t>Příruba ISO - jištěná proti posunu pro PE potrubí DN50/PE63 PN16 - Hawle</t>
  </si>
  <si>
    <t>ks</t>
  </si>
  <si>
    <t>z tvárné litiny s epoxidovou povrchovou úpravou</t>
  </si>
  <si>
    <t>• rozměry přírub dle EN 1092-2, vrtání přírub dle:</t>
  </si>
  <si>
    <t>EN 1092-2 | PN 10 standard;</t>
  </si>
  <si>
    <t>550008009016</t>
  </si>
  <si>
    <t>Příruba ISO - jištěná proti posunu pro PE potrubí DN80/PE90 PN16 - Hawle</t>
  </si>
  <si>
    <t>550010011016</t>
  </si>
  <si>
    <t>Příruba ISO - jištěná proti posunu pro PE potrubí DN100/PE110 PN16 - Hawle</t>
  </si>
  <si>
    <t>857601101R00</t>
  </si>
  <si>
    <t>Montáž tvarovek jednoosých, tvárná litina DN 80</t>
  </si>
  <si>
    <t>Odkaz na mn. položky pořadí 31 : 1,00000</t>
  </si>
  <si>
    <t>Odkaz na mn. položky pořadí 32 : 3,00000</t>
  </si>
  <si>
    <t>857601102R00</t>
  </si>
  <si>
    <t>Montáž tvarovek jednoosých, tvárná litina DN 100</t>
  </si>
  <si>
    <t>Odkaz na mn. položky pořadí 33 : 2,00000</t>
  </si>
  <si>
    <t>851008005016</t>
  </si>
  <si>
    <t>Přírubový T-kus DN80/DN50 PN16 - Hawle</t>
  </si>
  <si>
    <t>851010008016</t>
  </si>
  <si>
    <t>Přírubový T-kus DN100/DN80 PN16 - Hawle</t>
  </si>
  <si>
    <t>857701101R00</t>
  </si>
  <si>
    <t>Montáž tvarovek odbočných, tvárná litina DN 80</t>
  </si>
  <si>
    <t>Odkaz na mn. položky pořadí 36 : 2,00000</t>
  </si>
  <si>
    <t>857701102R00</t>
  </si>
  <si>
    <t>Montáž tvarovek odbočných, tvárná litina DN 100</t>
  </si>
  <si>
    <t>Odkaz na mn. položky pořadí 37 : 1,00000</t>
  </si>
  <si>
    <t>400105000016</t>
  </si>
  <si>
    <t>HAWLE šoupátko krátké  E1 CZ DN 50 přírubové, voda</t>
  </si>
  <si>
    <t>400108000016</t>
  </si>
  <si>
    <t>HAWLE šoupátko krátké  E1 CZ DN 80 přírubové, voda</t>
  </si>
  <si>
    <t>vč podložení šoupěte ve výkopu</t>
  </si>
  <si>
    <t>42200850R</t>
  </si>
  <si>
    <t>HAWLE kolo ruční  DN 50</t>
  </si>
  <si>
    <t>42200860R</t>
  </si>
  <si>
    <t>HAWLE kolo ruční  DN 65-80</t>
  </si>
  <si>
    <t>891211221R00</t>
  </si>
  <si>
    <t>Montáž vodovod. šoupátek šacht. kolečko DN 50</t>
  </si>
  <si>
    <t>Odkaz na mn. položky pořadí 40 : 1,00000</t>
  </si>
  <si>
    <t>891241221R00</t>
  </si>
  <si>
    <t>Montáž vodovod. šoupátek šacht. kolečko DN 80</t>
  </si>
  <si>
    <t>Odkaz na mn. položky pořadí 41 : 3,00000</t>
  </si>
  <si>
    <t>429732 n80zT</t>
  </si>
  <si>
    <t>Příruba vnitřní závit - kruhová plochá DN80, PN16</t>
  </si>
  <si>
    <t>inerez</t>
  </si>
  <si>
    <t>230030001R00</t>
  </si>
  <si>
    <t>Montáž trubních dílů přírubových do 5 kg</t>
  </si>
  <si>
    <t>Odkaz na mn. položky pořadí 46 : 1,00000</t>
  </si>
  <si>
    <t>422370436R1</t>
  </si>
  <si>
    <t>Nerez kulový kohout trojdílný DN 50 - 2" páka F/ F Armatury z nerezové oceli mat.: 316 (1.4408), oblouky a nátrubky jsou mat.: 1.4404</t>
  </si>
  <si>
    <t>Oblast použití 1.4408 + 1.4404 voda, pitná voda, chemické látky a potravinářský sektor</t>
  </si>
  <si>
    <t>590000200200</t>
  </si>
  <si>
    <t>Dvojitá vsuvka s pryžovým těsněním 2''-2''</t>
  </si>
  <si>
    <t>230040009R00</t>
  </si>
  <si>
    <t>Montáž závitových dílů DN 2"</t>
  </si>
  <si>
    <t>Odkaz na mn. položky pořadí 48 : 1,00000</t>
  </si>
  <si>
    <t>Odkaz na mn. položky pořadí 49 : 1,00000</t>
  </si>
  <si>
    <t>855008005016</t>
  </si>
  <si>
    <t>Přírubový přechod FFR DN80/DN50 PN16 - Hawle</t>
  </si>
  <si>
    <t>Odkaz na mn. položky pořadí 51 : 2,00000</t>
  </si>
  <si>
    <t>38821514R1</t>
  </si>
  <si>
    <t>Průmyslový vodoměr SENSUS MeiStream, Q3 40 m3/h, DN50, l = 300 mm, R 100 přírubový, PN 16, Tmax = 50°C, PN 16 bar</t>
  </si>
  <si>
    <t>8910001</t>
  </si>
  <si>
    <t>Montáž vodoměru přírubového šroubového DN 50</t>
  </si>
  <si>
    <t>Odkaz na mn. položky pořadí 53 : 1,00000</t>
  </si>
  <si>
    <t>797408000016</t>
  </si>
  <si>
    <t>SYNOFLEX Multi-range hrdlo-hrdlo 80 (85-105) PN16 - Hawle</t>
  </si>
  <si>
    <t>multitoleranční spojky SYNOFLEX s jištěním proti posunu jsou</t>
  </si>
  <si>
    <t>vhodné pro všechny druhy potrubí používané ve vodárenství</t>
  </si>
  <si>
    <t>(litina, ocel, PE, PVC a AC)</t>
  </si>
  <si>
    <t>• dle EN 14525</t>
  </si>
  <si>
    <t>• flexibilní těsnění</t>
  </si>
  <si>
    <t>• flexibilní SYNOFLEX kroužek</t>
  </si>
  <si>
    <t>• jisticí prvky jsou pevně namontovány na každém segmentu</t>
  </si>
  <si>
    <t>SYNOFLEX kroužku</t>
  </si>
  <si>
    <t>• šrouby lze montovat i otočené o 180°</t>
  </si>
  <si>
    <t>• zajištění hlav šroubů proti pootočení</t>
  </si>
  <si>
    <t>• úhlové vychýlení max. 8°(+/- 4° na každé hrdlo)</t>
  </si>
  <si>
    <t>• pro jištění tahových sil na PE (PE ? SDR 17) potrubí je</t>
  </si>
  <si>
    <t>doporučená instalace rozpěrných pouzder č. 6035</t>
  </si>
  <si>
    <t>891244121R00</t>
  </si>
  <si>
    <t>Montáž kompenzátorů, montážních vložek DN 80</t>
  </si>
  <si>
    <t>Odkaz na mn. položky pořadí 55 : 1,00000</t>
  </si>
  <si>
    <t>00100016</t>
  </si>
  <si>
    <t>Šoupátko domovní přípojky - samovyprazdňovací 1"-1" - 2491 PN16 - Hawle</t>
  </si>
  <si>
    <t>Š2 : 1</t>
  </si>
  <si>
    <t>Š3 : 1</t>
  </si>
  <si>
    <t>Š4 : 1</t>
  </si>
  <si>
    <t>Š5 : 1</t>
  </si>
  <si>
    <t>Š6 : 1</t>
  </si>
  <si>
    <t>Š7 : 1</t>
  </si>
  <si>
    <t>Š8 : 1</t>
  </si>
  <si>
    <t>Š9 : 1</t>
  </si>
  <si>
    <t>Š10 : 1</t>
  </si>
  <si>
    <t>Š11 : 1</t>
  </si>
  <si>
    <t>Š12 : 1</t>
  </si>
  <si>
    <t>Š14 : 1</t>
  </si>
  <si>
    <t>05400016</t>
  </si>
  <si>
    <t>Šoupátko domovní přípojky - samovyprazdňovací 5/4"-5/4" - 2491 PN16 - Hawle</t>
  </si>
  <si>
    <t>Š1 : 1</t>
  </si>
  <si>
    <t>Š13 : 1</t>
  </si>
  <si>
    <t>891241111R00</t>
  </si>
  <si>
    <t>Montáž vodovodních šoupátek ve výkopu DN 80</t>
  </si>
  <si>
    <t>Odkaz na mn. položky pořadí 57 : 12,00000</t>
  </si>
  <si>
    <t>Odkaz na mn. položky pořadí 58 : 2,00000</t>
  </si>
  <si>
    <t>08000116</t>
  </si>
  <si>
    <t>HAWLE pas navrtávací 3500 DN 80 - 1" závitový pro vodu</t>
  </si>
  <si>
    <t>08000216</t>
  </si>
  <si>
    <t>HAWLE pas navrtávací 3500 DN 80 - 2" závitový pro vodu</t>
  </si>
  <si>
    <t>891249111R00</t>
  </si>
  <si>
    <t>Montáž navrtávacích pasů DN 80</t>
  </si>
  <si>
    <t>Odkaz na mn. položky pořadí 60 : 12,00000</t>
  </si>
  <si>
    <t>Odkaz na mn. položky pořadí 61 : 2,00000</t>
  </si>
  <si>
    <t>589000200100</t>
  </si>
  <si>
    <t>Redukční dvojitá vsuvka s pryžovým těsněním 2''-1''</t>
  </si>
  <si>
    <t>589000205400</t>
  </si>
  <si>
    <t>Redukční dvojitá vsuvka s pryžovým těsněním 2''-5/4''</t>
  </si>
  <si>
    <t>Odkaz na mn. položky pořadí 63 : 12,00000</t>
  </si>
  <si>
    <t>Odkaz na mn. položky pořadí 64 : 2,00000</t>
  </si>
  <si>
    <t>42293140R</t>
  </si>
  <si>
    <t>HAWLE souprava zemní č. 9601-voda, L=1,3-1,8 m</t>
  </si>
  <si>
    <t>950108000003</t>
  </si>
  <si>
    <t>Hawle zemní souprava pro šoupátka E1 CZ a A 65-80 E1/80 A (1,3-1,8m)</t>
  </si>
  <si>
    <t>230220001R00</t>
  </si>
  <si>
    <t>Montáž zemní soupravy pro šoupátka, DN 13 6580</t>
  </si>
  <si>
    <t>Odkaz na mn. položky pořadí 66 : 14,00000</t>
  </si>
  <si>
    <t>Odkaz na mn. položky pořadí 67 : 1,00000</t>
  </si>
  <si>
    <t>348100000000</t>
  </si>
  <si>
    <t>Univerzální pokladová deska</t>
  </si>
  <si>
    <t>42200740R</t>
  </si>
  <si>
    <t>HAWLE poklop uliční těžký 1650  - voda</t>
  </si>
  <si>
    <t>899401112R00</t>
  </si>
  <si>
    <t>Osazení poklopů litinových šoupátkových</t>
  </si>
  <si>
    <t>Odkaz na mn. položky pořadí 70 : 15,00000</t>
  </si>
  <si>
    <t>286538097R</t>
  </si>
  <si>
    <t>Elektrotvarovka - koleno 90°  FRIALEN W90 d90 PE100, SDR11</t>
  </si>
  <si>
    <t>Š1 : 2</t>
  </si>
  <si>
    <t>286538057R</t>
  </si>
  <si>
    <t>Elektrotvarovka - záslepka FRIALEN MV d90 PE100, SDR11</t>
  </si>
  <si>
    <t>286538003R</t>
  </si>
  <si>
    <t>Elektrotvarovka - spojka FRIALEN UB d32 PE100, SDR11, bez dorazu</t>
  </si>
  <si>
    <t>286538003R1</t>
  </si>
  <si>
    <t>Elektrotvarovka - spojka FRIALEN UB d40 PE100, SDR11, bez dorazu</t>
  </si>
  <si>
    <t>286538005R</t>
  </si>
  <si>
    <t>Elektrotvarovka - spojka FRIALEN UB d63 PE100, SDR11, bez dorazu</t>
  </si>
  <si>
    <t>286538007R</t>
  </si>
  <si>
    <t>Elektrotvarovka - spojka FRIALEN UB d90 PE100, SDR11, bez dorazu</t>
  </si>
  <si>
    <t>877162121R00</t>
  </si>
  <si>
    <t>Přirážka za 1 spoj elektrotvarovky d 32 mm</t>
  </si>
  <si>
    <t>Odkaz na mn. položky pořadí 74 : 12,00000*2</t>
  </si>
  <si>
    <t>877172121R00</t>
  </si>
  <si>
    <t>Přirážka za 1 spoj elektrotvarovky d 40 mm</t>
  </si>
  <si>
    <t>Odkaz na mn. položky pořadí 75 : 2,00000*2</t>
  </si>
  <si>
    <t>877182121R00</t>
  </si>
  <si>
    <t>Přirážka za 1 spoj elektrotvarovky d 50 mm</t>
  </si>
  <si>
    <t>Odkaz na mn. položky pořadí 76 : 1,00000</t>
  </si>
  <si>
    <t>877242121R00</t>
  </si>
  <si>
    <t>Přirážka za 1 spoj elektrotvarovky d 90 mm</t>
  </si>
  <si>
    <t>Odkaz na mn. položky pořadí 73 : 2,00000</t>
  </si>
  <si>
    <t>Odkaz na mn. položky pořadí 77 : 8,00000*2</t>
  </si>
  <si>
    <t>Odkaz na mn. položky pořadí 72 : 2,00000*2</t>
  </si>
  <si>
    <t>286134111R</t>
  </si>
  <si>
    <t>Trubka tlaková AQUALINE RC1 PE100 32x3,0 mm PN16 tyč 6 m</t>
  </si>
  <si>
    <t>Odkaz na mn. položky pořadí 57 : 12,00000*2</t>
  </si>
  <si>
    <t>286134113R</t>
  </si>
  <si>
    <t>Trubka tlaková AQUALINE RC1 PE100 40x3,7 mm PN16 tyč 6 m</t>
  </si>
  <si>
    <t>Odkaz na mn. položky pořadí 58 : 2,00000*2</t>
  </si>
  <si>
    <t>286134119R</t>
  </si>
  <si>
    <t>Trubka tlaková AQUALINE RC1 PE100 63x3,8 mm PN10 tyč 6 m</t>
  </si>
  <si>
    <t>286134214R1</t>
  </si>
  <si>
    <t>Trubka tlaková AQUALINE RC2 PE100 90x8,2 mm PN16 návin 100 m</t>
  </si>
  <si>
    <t>Koeficient : 0,02</t>
  </si>
  <si>
    <t>871161121R00</t>
  </si>
  <si>
    <t>Montáž trubek polyetylenových ve výkopu d 32 mm</t>
  </si>
  <si>
    <t>Odkaz na mn. položky pořadí 82 : 24,00000</t>
  </si>
  <si>
    <t>871171121R00</t>
  </si>
  <si>
    <t>Montáž trubek polyetylenových ve výkopu d 40 mm</t>
  </si>
  <si>
    <t>Odkaz na mn. položky pořadí 83 : 4,00000</t>
  </si>
  <si>
    <t>871211121R00</t>
  </si>
  <si>
    <t>Montáž trubek polyetylenových ve výkopu d 63 mm</t>
  </si>
  <si>
    <t>Odkaz na mn. položky pořadí 84 : 4,00000</t>
  </si>
  <si>
    <t>05000016</t>
  </si>
  <si>
    <t>Těsnění pryž ocelová vložka DN50 3390</t>
  </si>
  <si>
    <t>Odkaz na mn. položky pořadí 92 : 6,00000</t>
  </si>
  <si>
    <t>08000016a</t>
  </si>
  <si>
    <t>Těsnění pryž ocelová vložka DN80 3390</t>
  </si>
  <si>
    <t>Odkaz na mn. položky pořadí 93 : 11,00000</t>
  </si>
  <si>
    <t>08000016b</t>
  </si>
  <si>
    <t>Těsnění pryž ocelová vložka DN100 3390</t>
  </si>
  <si>
    <t>Odkaz na mn. položky pořadí 94 : 3,00000</t>
  </si>
  <si>
    <t>319001 16 n50T</t>
  </si>
  <si>
    <t xml:space="preserve">Přírubový spoj nerez PN16 DN50 (1 sada šrouby a matice nerez DIN931 A2) </t>
  </si>
  <si>
    <t xml:space="preserve">ks    </t>
  </si>
  <si>
    <t>arpod</t>
  </si>
  <si>
    <t>319001 16 n80T1</t>
  </si>
  <si>
    <t xml:space="preserve">Přírubový spoj nerez PN16 DN80 (1 sada šrouby a matice nerez DIN931 A2) </t>
  </si>
  <si>
    <t>319001 16 n100T1</t>
  </si>
  <si>
    <t xml:space="preserve">Přírubový spoj nerez PN16 DN100 (1 sada šrouby a matice nerez DIN931 A2) </t>
  </si>
  <si>
    <t>230032027R00</t>
  </si>
  <si>
    <t>Montáž přírubových spojů do PN 16, DN 50</t>
  </si>
  <si>
    <t>230032029R00</t>
  </si>
  <si>
    <t>Montáž přírubových spojů do PN 16, DN 80</t>
  </si>
  <si>
    <t>230032030R00</t>
  </si>
  <si>
    <t>Montáž přírubových spojů do PN 16, DN 100</t>
  </si>
  <si>
    <t>899721112R00</t>
  </si>
  <si>
    <t>Fólie výstražná z PVC bílá, šířka 30 cm</t>
  </si>
  <si>
    <t>899731112R01</t>
  </si>
  <si>
    <t>Vodič signalizační 6mm2</t>
  </si>
  <si>
    <t>RTS 21/ I</t>
  </si>
  <si>
    <t>Odkaz na mn. položky pořadí 101 : 1425,32000</t>
  </si>
  <si>
    <t>879172199R00</t>
  </si>
  <si>
    <t>Příplatek za montáž vodovodních přípojek DN 32-80</t>
  </si>
  <si>
    <t>892241111R00</t>
  </si>
  <si>
    <t>Tlaková zkouška vodovodního potrubí DN 80</t>
  </si>
  <si>
    <t>Odkaz na mn. položky pořadí 85 : 1393,32000</t>
  </si>
  <si>
    <t>892233111R00</t>
  </si>
  <si>
    <t>Desinfekce vodovodního potrubí DN 70</t>
  </si>
  <si>
    <t>Odkaz na mn. položky pořadí 85 : 1393,32000*0,5</t>
  </si>
  <si>
    <t>8920001</t>
  </si>
  <si>
    <t>Podložení vodoměrné sestavy v šachtě</t>
  </si>
  <si>
    <t>998276101R00</t>
  </si>
  <si>
    <t>Přesun hmot, trubní vedení plastová, otevř. výkop</t>
  </si>
  <si>
    <t>Přesun hmot</t>
  </si>
  <si>
    <t>POL7_</t>
  </si>
  <si>
    <t>230082058R00</t>
  </si>
  <si>
    <t>Demontáž do šrotu do 50 kg, rozměr 89 x 5</t>
  </si>
  <si>
    <t>979081111RT3</t>
  </si>
  <si>
    <t>Odvoz suti a vybour. hmot na skládku do 1 km kontejnerem 7 t</t>
  </si>
  <si>
    <t>Odkaz na dem. hmot. položky pořadí 13 : 5,13000</t>
  </si>
  <si>
    <t>979081121RT3</t>
  </si>
  <si>
    <t>Příplatek k odvozu za každý další 1 km kontejnerem 7 t</t>
  </si>
  <si>
    <t>Odkaz na mn. položky pořadí 106 : 5,13000*20</t>
  </si>
  <si>
    <t>979097012R00</t>
  </si>
  <si>
    <t>Pronájem kontejneru 7 t</t>
  </si>
  <si>
    <t xml:space="preserve">den   </t>
  </si>
  <si>
    <t>979990103R00</t>
  </si>
  <si>
    <t>Poplatek za skládku suti - beton do 30x30 cm</t>
  </si>
  <si>
    <t>Odkaz na mn. položky pořadí 106 : 5,13000</t>
  </si>
  <si>
    <t>00511 R</t>
  </si>
  <si>
    <t xml:space="preserve">Geodetické práce </t>
  </si>
  <si>
    <t>Soubor</t>
  </si>
  <si>
    <t>VRN</t>
  </si>
  <si>
    <t>POL99_8</t>
  </si>
  <si>
    <t>Vytýčení inženýrských sítí</t>
  </si>
  <si>
    <t>Zaměření potrubí ve výkopu</t>
  </si>
  <si>
    <t>VRN 002</t>
  </si>
  <si>
    <t>Dočasné oplocení výkopu výšky 1,5m montáž, demontáž, pronájem 2 týdny</t>
  </si>
  <si>
    <t>oplocení výkopů : 16*(4*2+5*2)</t>
  </si>
  <si>
    <t>VRN 003</t>
  </si>
  <si>
    <t>Značení omezení provozu</t>
  </si>
  <si>
    <t>soubor</t>
  </si>
  <si>
    <t>005121010R</t>
  </si>
  <si>
    <t>Vybudování zařízení staveniště</t>
  </si>
  <si>
    <t>005121020R</t>
  </si>
  <si>
    <t>Provoz zařízení staveniště</t>
  </si>
  <si>
    <t>005121030R</t>
  </si>
  <si>
    <t>Odstranění zařízení staveniště</t>
  </si>
  <si>
    <t>005124010R</t>
  </si>
  <si>
    <t>Koordinační činnost</t>
  </si>
  <si>
    <t>005211010R</t>
  </si>
  <si>
    <t>Předání a převzetí staveniště</t>
  </si>
  <si>
    <t>005211080R</t>
  </si>
  <si>
    <t>Bezpečnostní a hygienická opatření na staveništi</t>
  </si>
  <si>
    <t>005231020R</t>
  </si>
  <si>
    <t>Individuální a komplexní vyzkoušení</t>
  </si>
  <si>
    <t>001</t>
  </si>
  <si>
    <t>Bezpečnost a ochrana zdraví při práci BOZP plán</t>
  </si>
  <si>
    <t>002</t>
  </si>
  <si>
    <t>Autorský dozor</t>
  </si>
  <si>
    <t>hod</t>
  </si>
  <si>
    <t>SUM</t>
  </si>
  <si>
    <t>JKSO:</t>
  </si>
  <si>
    <t>827.13</t>
  </si>
  <si>
    <t>sítě vodovodní rozvodné</t>
  </si>
  <si>
    <t>JKSO</t>
  </si>
  <si>
    <t xml:space="preserve"> m</t>
  </si>
  <si>
    <t>potrubí z trub z plastických hmot a sklolaminátu</t>
  </si>
  <si>
    <t>JKSOChar</t>
  </si>
  <si>
    <t>rekonstrukce a modernizace objektu prostá</t>
  </si>
  <si>
    <t>JKSOAkce</t>
  </si>
  <si>
    <t>Poznámky uchazeče k zadání</t>
  </si>
  <si>
    <t>POPUZIV</t>
  </si>
  <si>
    <t>END</t>
  </si>
  <si>
    <t>Řízené protlačení a vtažení PE d 100 mm, hor.1 - 4</t>
  </si>
  <si>
    <t>vodovod (montáž je součástí protláčecích prací) : (30+200+206+150+97)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</si>
</sst>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 shrinkToFit="1"/>
    </xf>
    <xf numFmtId="4" fontId="8" fillId="0" borderId="34" xfId="0" applyNumberFormat="1" applyFont="1" applyBorder="1" applyAlignment="1">
      <alignment vertical="center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2" borderId="37" xfId="0" applyNumberFormat="1" applyFont="1" applyFill="1" applyBorder="1" applyAlignment="1">
      <alignment vertical="center" wrapText="1" shrinkToFit="1"/>
    </xf>
    <xf numFmtId="4" fontId="15" fillId="2" borderId="37" xfId="0" applyNumberFormat="1" applyFont="1" applyFill="1" applyBorder="1" applyAlignment="1">
      <alignment vertical="center" shrinkToFit="1"/>
    </xf>
    <xf numFmtId="4" fontId="0" fillId="2" borderId="38" xfId="0" applyNumberFormat="1" applyFill="1" applyBorder="1" applyAlignment="1">
      <alignment vertical="center" shrinkToFit="1"/>
    </xf>
    <xf numFmtId="3" fontId="0" fillId="2" borderId="38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4" borderId="3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8" xfId="0" applyNumberFormat="1" applyFont="1" applyFill="1" applyBorder="1" applyAlignment="1">
      <alignment horizontal="center" vertical="center"/>
    </xf>
    <xf numFmtId="4" fontId="7" fillId="2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3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3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3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18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N22" sqref="N2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31" t="s">
        <v>4</v>
      </c>
      <c r="C1" s="232"/>
      <c r="D1" s="232"/>
      <c r="E1" s="232"/>
      <c r="F1" s="232"/>
      <c r="G1" s="232"/>
      <c r="H1" s="232"/>
      <c r="I1" s="232"/>
      <c r="J1" s="233"/>
    </row>
    <row r="2" spans="1:15" ht="36" customHeight="1" x14ac:dyDescent="0.2">
      <c r="A2" s="2"/>
      <c r="B2" s="77" t="s">
        <v>24</v>
      </c>
      <c r="C2" s="78"/>
      <c r="D2" s="79" t="s">
        <v>46</v>
      </c>
      <c r="E2" s="237" t="s">
        <v>47</v>
      </c>
      <c r="F2" s="238"/>
      <c r="G2" s="238"/>
      <c r="H2" s="238"/>
      <c r="I2" s="238"/>
      <c r="J2" s="239"/>
      <c r="O2" s="1"/>
    </row>
    <row r="3" spans="1:15" ht="27" customHeight="1" x14ac:dyDescent="0.2">
      <c r="A3" s="2"/>
      <c r="B3" s="80" t="s">
        <v>44</v>
      </c>
      <c r="C3" s="78"/>
      <c r="D3" s="81" t="s">
        <v>43</v>
      </c>
      <c r="E3" s="240" t="s">
        <v>42</v>
      </c>
      <c r="F3" s="241"/>
      <c r="G3" s="241"/>
      <c r="H3" s="241"/>
      <c r="I3" s="241"/>
      <c r="J3" s="242"/>
    </row>
    <row r="4" spans="1:15" ht="23.25" customHeight="1" x14ac:dyDescent="0.2">
      <c r="A4" s="74">
        <v>1557</v>
      </c>
      <c r="B4" s="82" t="s">
        <v>45</v>
      </c>
      <c r="C4" s="83"/>
      <c r="D4" s="84" t="s">
        <v>41</v>
      </c>
      <c r="E4" s="220" t="s">
        <v>42</v>
      </c>
      <c r="F4" s="221"/>
      <c r="G4" s="221"/>
      <c r="H4" s="221"/>
      <c r="I4" s="221"/>
      <c r="J4" s="222"/>
    </row>
    <row r="5" spans="1:15" ht="24" customHeight="1" x14ac:dyDescent="0.2">
      <c r="A5" s="2"/>
      <c r="B5" s="31" t="s">
        <v>23</v>
      </c>
      <c r="D5" s="225"/>
      <c r="E5" s="226"/>
      <c r="F5" s="226"/>
      <c r="G5" s="226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227"/>
      <c r="E6" s="228"/>
      <c r="F6" s="228"/>
      <c r="G6" s="228"/>
      <c r="H6" s="18" t="s">
        <v>36</v>
      </c>
      <c r="I6" s="22"/>
      <c r="J6" s="8"/>
    </row>
    <row r="7" spans="1:15" ht="15.75" customHeight="1" x14ac:dyDescent="0.2">
      <c r="A7" s="2"/>
      <c r="B7" s="29"/>
      <c r="C7" s="55"/>
      <c r="D7" s="52"/>
      <c r="E7" s="229"/>
      <c r="F7" s="230"/>
      <c r="G7" s="230"/>
      <c r="H7" s="24"/>
      <c r="I7" s="23"/>
      <c r="J7" s="34"/>
    </row>
    <row r="8" spans="1:15" ht="24" hidden="1" customHeight="1" x14ac:dyDescent="0.2">
      <c r="A8" s="2"/>
      <c r="B8" s="31" t="s">
        <v>21</v>
      </c>
      <c r="D8" s="76" t="s">
        <v>48</v>
      </c>
      <c r="H8" s="18" t="s">
        <v>40</v>
      </c>
      <c r="I8" s="86" t="s">
        <v>52</v>
      </c>
      <c r="J8" s="8"/>
    </row>
    <row r="9" spans="1:15" ht="15.75" hidden="1" customHeight="1" x14ac:dyDescent="0.2">
      <c r="A9" s="2"/>
      <c r="B9" s="2"/>
      <c r="D9" s="76" t="s">
        <v>49</v>
      </c>
      <c r="H9" s="18" t="s">
        <v>36</v>
      </c>
      <c r="I9" s="86" t="s">
        <v>53</v>
      </c>
      <c r="J9" s="8"/>
    </row>
    <row r="10" spans="1:15" ht="15.75" hidden="1" customHeight="1" x14ac:dyDescent="0.2">
      <c r="A10" s="2"/>
      <c r="B10" s="35"/>
      <c r="C10" s="55"/>
      <c r="D10" s="75" t="s">
        <v>51</v>
      </c>
      <c r="E10" s="85" t="s">
        <v>50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4"/>
      <c r="E11" s="244"/>
      <c r="F11" s="244"/>
      <c r="G11" s="244"/>
      <c r="H11" s="18" t="s">
        <v>40</v>
      </c>
      <c r="I11" s="88"/>
      <c r="J11" s="8"/>
    </row>
    <row r="12" spans="1:15" ht="15.75" customHeight="1" x14ac:dyDescent="0.2">
      <c r="A12" s="2"/>
      <c r="B12" s="28"/>
      <c r="C12" s="54"/>
      <c r="D12" s="219"/>
      <c r="E12" s="219"/>
      <c r="F12" s="219"/>
      <c r="G12" s="219"/>
      <c r="H12" s="18" t="s">
        <v>36</v>
      </c>
      <c r="I12" s="88"/>
      <c r="J12" s="8"/>
    </row>
    <row r="13" spans="1:15" ht="15.75" customHeight="1" x14ac:dyDescent="0.2">
      <c r="A13" s="2"/>
      <c r="B13" s="29"/>
      <c r="C13" s="55"/>
      <c r="D13" s="87"/>
      <c r="E13" s="223"/>
      <c r="F13" s="224"/>
      <c r="G13" s="224"/>
      <c r="H13" s="19"/>
      <c r="I13" s="23"/>
      <c r="J13" s="34"/>
    </row>
    <row r="14" spans="1:15" ht="24" customHeight="1" x14ac:dyDescent="0.2">
      <c r="A14" s="2"/>
      <c r="B14" s="43" t="s">
        <v>22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59"/>
      <c r="D15" s="53"/>
      <c r="E15" s="243"/>
      <c r="F15" s="243"/>
      <c r="G15" s="245"/>
      <c r="H15" s="245"/>
      <c r="I15" s="245" t="s">
        <v>31</v>
      </c>
      <c r="J15" s="246"/>
    </row>
    <row r="16" spans="1:15" ht="23.25" customHeight="1" x14ac:dyDescent="0.2">
      <c r="A16" s="145" t="s">
        <v>26</v>
      </c>
      <c r="B16" s="38" t="s">
        <v>26</v>
      </c>
      <c r="C16" s="60"/>
      <c r="D16" s="61"/>
      <c r="E16" s="208"/>
      <c r="F16" s="209"/>
      <c r="G16" s="208"/>
      <c r="H16" s="209"/>
      <c r="I16" s="208">
        <f>SUMIF(F49:F58,A16,I49:I58)+SUMIF(F49:F58,"PSU",I49:I58)</f>
        <v>0</v>
      </c>
      <c r="J16" s="210"/>
    </row>
    <row r="17" spans="1:10" ht="23.25" customHeight="1" x14ac:dyDescent="0.2">
      <c r="A17" s="145" t="s">
        <v>27</v>
      </c>
      <c r="B17" s="38" t="s">
        <v>27</v>
      </c>
      <c r="C17" s="60"/>
      <c r="D17" s="61"/>
      <c r="E17" s="208"/>
      <c r="F17" s="209"/>
      <c r="G17" s="208"/>
      <c r="H17" s="209"/>
      <c r="I17" s="208">
        <f>SUMIF(F49:F58,A17,I49:I58)</f>
        <v>0</v>
      </c>
      <c r="J17" s="210"/>
    </row>
    <row r="18" spans="1:10" ht="23.25" customHeight="1" x14ac:dyDescent="0.2">
      <c r="A18" s="145" t="s">
        <v>28</v>
      </c>
      <c r="B18" s="38" t="s">
        <v>28</v>
      </c>
      <c r="C18" s="60"/>
      <c r="D18" s="61"/>
      <c r="E18" s="208"/>
      <c r="F18" s="209"/>
      <c r="G18" s="208"/>
      <c r="H18" s="209"/>
      <c r="I18" s="208">
        <f>SUMIF(F49:F58,A18,I49:I58)</f>
        <v>0</v>
      </c>
      <c r="J18" s="210"/>
    </row>
    <row r="19" spans="1:10" ht="23.25" customHeight="1" x14ac:dyDescent="0.2">
      <c r="A19" s="145" t="s">
        <v>75</v>
      </c>
      <c r="B19" s="38" t="s">
        <v>29</v>
      </c>
      <c r="C19" s="60"/>
      <c r="D19" s="61"/>
      <c r="E19" s="208"/>
      <c r="F19" s="209"/>
      <c r="G19" s="208"/>
      <c r="H19" s="209"/>
      <c r="I19" s="208">
        <f>SUMIF(F49:F58,A19,I49:I58)</f>
        <v>0</v>
      </c>
      <c r="J19" s="210"/>
    </row>
    <row r="20" spans="1:10" ht="23.25" customHeight="1" x14ac:dyDescent="0.2">
      <c r="A20" s="145" t="s">
        <v>76</v>
      </c>
      <c r="B20" s="38" t="s">
        <v>30</v>
      </c>
      <c r="C20" s="60"/>
      <c r="D20" s="61"/>
      <c r="E20" s="208"/>
      <c r="F20" s="209"/>
      <c r="G20" s="208"/>
      <c r="H20" s="209"/>
      <c r="I20" s="208">
        <f>SUMIF(F49:F58,A20,I49:I58)</f>
        <v>0</v>
      </c>
      <c r="J20" s="210"/>
    </row>
    <row r="21" spans="1:10" ht="23.25" customHeight="1" x14ac:dyDescent="0.2">
      <c r="A21" s="2"/>
      <c r="B21" s="48" t="s">
        <v>31</v>
      </c>
      <c r="C21" s="62"/>
      <c r="D21" s="63"/>
      <c r="E21" s="211"/>
      <c r="F21" s="247"/>
      <c r="G21" s="211"/>
      <c r="H21" s="247"/>
      <c r="I21" s="211">
        <f>SUM(I16:J20)</f>
        <v>0</v>
      </c>
      <c r="J21" s="212"/>
    </row>
    <row r="22" spans="1:10" ht="33" customHeight="1" x14ac:dyDescent="0.2">
      <c r="A22" s="2"/>
      <c r="B22" s="42" t="s">
        <v>35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0"/>
      <c r="D23" s="61"/>
      <c r="E23" s="65">
        <v>15</v>
      </c>
      <c r="F23" s="39" t="s">
        <v>0</v>
      </c>
      <c r="G23" s="206">
        <f>ZakladDPHSniVypocet</f>
        <v>0</v>
      </c>
      <c r="H23" s="207"/>
      <c r="I23" s="207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0"/>
      <c r="D24" s="61"/>
      <c r="E24" s="65">
        <f>SazbaDPH1</f>
        <v>15</v>
      </c>
      <c r="F24" s="39" t="s">
        <v>0</v>
      </c>
      <c r="G24" s="204">
        <f>I23*E23/100</f>
        <v>0</v>
      </c>
      <c r="H24" s="205"/>
      <c r="I24" s="205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0"/>
      <c r="D25" s="61"/>
      <c r="E25" s="65">
        <v>21</v>
      </c>
      <c r="F25" s="39" t="s">
        <v>0</v>
      </c>
      <c r="G25" s="206">
        <f>ZakladDPHZaklVypocet</f>
        <v>0</v>
      </c>
      <c r="H25" s="207"/>
      <c r="I25" s="207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6"/>
      <c r="D26" s="53"/>
      <c r="E26" s="67">
        <f>SazbaDPH2</f>
        <v>21</v>
      </c>
      <c r="F26" s="30" t="s">
        <v>0</v>
      </c>
      <c r="G26" s="234">
        <f>I25*E25/100</f>
        <v>0</v>
      </c>
      <c r="H26" s="235"/>
      <c r="I26" s="235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68"/>
      <c r="D27" s="69"/>
      <c r="E27" s="68"/>
      <c r="F27" s="16"/>
      <c r="G27" s="236">
        <f>CenaCelkemBezDPH-(ZakladDPHSni+ZakladDPHZakl)</f>
        <v>0</v>
      </c>
      <c r="H27" s="236"/>
      <c r="I27" s="236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9" t="s">
        <v>25</v>
      </c>
      <c r="C28" s="120"/>
      <c r="D28" s="120"/>
      <c r="E28" s="121"/>
      <c r="F28" s="122"/>
      <c r="G28" s="214">
        <f>A27</f>
        <v>0</v>
      </c>
      <c r="H28" s="214"/>
      <c r="I28" s="214"/>
      <c r="J28" s="123" t="str">
        <f t="shared" si="0"/>
        <v>CZK</v>
      </c>
    </row>
    <row r="29" spans="1:10" ht="27.75" hidden="1" customHeight="1" thickBot="1" x14ac:dyDescent="0.25">
      <c r="A29" s="2"/>
      <c r="B29" s="119" t="s">
        <v>37</v>
      </c>
      <c r="C29" s="124"/>
      <c r="D29" s="124"/>
      <c r="E29" s="124"/>
      <c r="F29" s="125"/>
      <c r="G29" s="213">
        <f>ZakladDPHSni+DPHSni+ZakladDPHZakl+DPHZakl+Zaokrouhleni</f>
        <v>0</v>
      </c>
      <c r="H29" s="213"/>
      <c r="I29" s="213"/>
      <c r="J29" s="126" t="s">
        <v>56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12</v>
      </c>
      <c r="D32" s="71"/>
      <c r="E32" s="71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15"/>
      <c r="E34" s="216"/>
      <c r="G34" s="217"/>
      <c r="H34" s="218"/>
      <c r="I34" s="218"/>
      <c r="J34" s="25"/>
    </row>
    <row r="35" spans="1:10" ht="12.75" customHeight="1" x14ac:dyDescent="0.2">
      <c r="A35" s="2"/>
      <c r="B35" s="2"/>
      <c r="D35" s="203" t="s">
        <v>2</v>
      </c>
      <c r="E35" s="203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 x14ac:dyDescent="0.2">
      <c r="B37" s="92" t="s">
        <v>17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">
      <c r="A38" s="91" t="s">
        <v>39</v>
      </c>
      <c r="B38" s="96" t="s">
        <v>18</v>
      </c>
      <c r="C38" s="97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100" t="s">
        <v>1</v>
      </c>
      <c r="J38" s="101" t="s">
        <v>0</v>
      </c>
    </row>
    <row r="39" spans="1:10" ht="25.5" hidden="1" customHeight="1" x14ac:dyDescent="0.2">
      <c r="A39" s="91">
        <v>1</v>
      </c>
      <c r="B39" s="102" t="s">
        <v>54</v>
      </c>
      <c r="C39" s="199"/>
      <c r="D39" s="199"/>
      <c r="E39" s="199"/>
      <c r="F39" s="103">
        <f>'IO 01 1 Pol'!AE372</f>
        <v>0</v>
      </c>
      <c r="G39" s="104">
        <f>'IO 01 1 Pol'!AF372</f>
        <v>0</v>
      </c>
      <c r="H39" s="105"/>
      <c r="I39" s="106">
        <f>F39+G39+H39</f>
        <v>0</v>
      </c>
      <c r="J39" s="107" t="str">
        <f>IF(CenaCelkemVypocet=0,"",I39/CenaCelkemVypocet*100)</f>
        <v/>
      </c>
    </row>
    <row r="40" spans="1:10" ht="25.5" hidden="1" customHeight="1" x14ac:dyDescent="0.2">
      <c r="A40" s="91">
        <v>2</v>
      </c>
      <c r="B40" s="108" t="s">
        <v>43</v>
      </c>
      <c r="C40" s="200" t="s">
        <v>42</v>
      </c>
      <c r="D40" s="200"/>
      <c r="E40" s="200"/>
      <c r="F40" s="109">
        <f>'IO 01 1 Pol'!AE372</f>
        <v>0</v>
      </c>
      <c r="G40" s="110">
        <f>'IO 01 1 Pol'!AF372</f>
        <v>0</v>
      </c>
      <c r="H40" s="110"/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1">
        <v>3</v>
      </c>
      <c r="B41" s="113" t="s">
        <v>41</v>
      </c>
      <c r="C41" s="199" t="s">
        <v>42</v>
      </c>
      <c r="D41" s="199"/>
      <c r="E41" s="199"/>
      <c r="F41" s="114">
        <f>'IO 01 1 Pol'!AE372</f>
        <v>0</v>
      </c>
      <c r="G41" s="105">
        <f>'IO 01 1 Pol'!AF372</f>
        <v>0</v>
      </c>
      <c r="H41" s="105"/>
      <c r="I41" s="106">
        <f>F41+G41+H41</f>
        <v>0</v>
      </c>
      <c r="J41" s="107" t="str">
        <f>IF(CenaCelkemVypocet=0,"",I41/CenaCelkemVypocet*100)</f>
        <v/>
      </c>
    </row>
    <row r="42" spans="1:10" ht="25.5" hidden="1" customHeight="1" x14ac:dyDescent="0.2">
      <c r="A42" s="91"/>
      <c r="B42" s="201" t="s">
        <v>55</v>
      </c>
      <c r="C42" s="202"/>
      <c r="D42" s="202"/>
      <c r="E42" s="202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7">
        <f>SUMIF(A39:A41,"=1",I39:I41)</f>
        <v>0</v>
      </c>
      <c r="J42" s="118">
        <f>SUMIF(A39:A41,"=1",J39:J41)</f>
        <v>0</v>
      </c>
    </row>
    <row r="46" spans="1:10" ht="15.75" x14ac:dyDescent="0.25">
      <c r="B46" s="127" t="s">
        <v>57</v>
      </c>
    </row>
    <row r="48" spans="1:10" ht="25.5" customHeight="1" x14ac:dyDescent="0.2">
      <c r="A48" s="129"/>
      <c r="B48" s="132" t="s">
        <v>18</v>
      </c>
      <c r="C48" s="132" t="s">
        <v>6</v>
      </c>
      <c r="D48" s="133"/>
      <c r="E48" s="133"/>
      <c r="F48" s="134" t="s">
        <v>58</v>
      </c>
      <c r="G48" s="134"/>
      <c r="H48" s="134"/>
      <c r="I48" s="134" t="s">
        <v>31</v>
      </c>
      <c r="J48" s="134" t="s">
        <v>0</v>
      </c>
    </row>
    <row r="49" spans="1:10" ht="36.75" customHeight="1" x14ac:dyDescent="0.2">
      <c r="A49" s="130"/>
      <c r="B49" s="135" t="s">
        <v>41</v>
      </c>
      <c r="C49" s="197" t="s">
        <v>59</v>
      </c>
      <c r="D49" s="198"/>
      <c r="E49" s="198"/>
      <c r="F49" s="141" t="s">
        <v>26</v>
      </c>
      <c r="G49" s="142"/>
      <c r="H49" s="142"/>
      <c r="I49" s="142">
        <f>'IO 01 1 Pol'!G8</f>
        <v>0</v>
      </c>
      <c r="J49" s="139" t="str">
        <f>IF(I59=0,"",I49/I59*100)</f>
        <v/>
      </c>
    </row>
    <row r="50" spans="1:10" ht="36.75" customHeight="1" x14ac:dyDescent="0.2">
      <c r="A50" s="130"/>
      <c r="B50" s="135" t="s">
        <v>60</v>
      </c>
      <c r="C50" s="197" t="s">
        <v>61</v>
      </c>
      <c r="D50" s="198"/>
      <c r="E50" s="198"/>
      <c r="F50" s="141" t="s">
        <v>26</v>
      </c>
      <c r="G50" s="142"/>
      <c r="H50" s="142"/>
      <c r="I50" s="142">
        <f>'IO 01 1 Pol'!G122</f>
        <v>0</v>
      </c>
      <c r="J50" s="139" t="str">
        <f>IF(I59=0,"",I50/I59*100)</f>
        <v/>
      </c>
    </row>
    <row r="51" spans="1:10" ht="36.75" customHeight="1" x14ac:dyDescent="0.2">
      <c r="A51" s="130"/>
      <c r="B51" s="135" t="s">
        <v>62</v>
      </c>
      <c r="C51" s="197" t="s">
        <v>63</v>
      </c>
      <c r="D51" s="198"/>
      <c r="E51" s="198"/>
      <c r="F51" s="141" t="s">
        <v>26</v>
      </c>
      <c r="G51" s="142"/>
      <c r="H51" s="142"/>
      <c r="I51" s="142">
        <f>'IO 01 1 Pol'!G138</f>
        <v>0</v>
      </c>
      <c r="J51" s="139" t="str">
        <f>IF(I59=0,"",I51/I59*100)</f>
        <v/>
      </c>
    </row>
    <row r="52" spans="1:10" ht="36.75" customHeight="1" x14ac:dyDescent="0.2">
      <c r="A52" s="130"/>
      <c r="B52" s="135" t="s">
        <v>64</v>
      </c>
      <c r="C52" s="197" t="s">
        <v>65</v>
      </c>
      <c r="D52" s="198"/>
      <c r="E52" s="198"/>
      <c r="F52" s="141" t="s">
        <v>26</v>
      </c>
      <c r="G52" s="142"/>
      <c r="H52" s="142"/>
      <c r="I52" s="142">
        <f>'IO 01 1 Pol'!G142</f>
        <v>0</v>
      </c>
      <c r="J52" s="139" t="str">
        <f>IF(I59=0,"",I52/I59*100)</f>
        <v/>
      </c>
    </row>
    <row r="53" spans="1:10" ht="36.75" customHeight="1" x14ac:dyDescent="0.2">
      <c r="A53" s="130"/>
      <c r="B53" s="135" t="s">
        <v>66</v>
      </c>
      <c r="C53" s="197" t="s">
        <v>67</v>
      </c>
      <c r="D53" s="198"/>
      <c r="E53" s="198"/>
      <c r="F53" s="141" t="s">
        <v>26</v>
      </c>
      <c r="G53" s="142"/>
      <c r="H53" s="142"/>
      <c r="I53" s="142">
        <f>'IO 01 1 Pol'!G147</f>
        <v>0</v>
      </c>
      <c r="J53" s="139" t="str">
        <f>IF(I59=0,"",I53/I59*100)</f>
        <v/>
      </c>
    </row>
    <row r="54" spans="1:10" ht="36.75" customHeight="1" x14ac:dyDescent="0.2">
      <c r="A54" s="130"/>
      <c r="B54" s="135" t="s">
        <v>68</v>
      </c>
      <c r="C54" s="197" t="s">
        <v>69</v>
      </c>
      <c r="D54" s="198"/>
      <c r="E54" s="198"/>
      <c r="F54" s="141" t="s">
        <v>26</v>
      </c>
      <c r="G54" s="142"/>
      <c r="H54" s="142"/>
      <c r="I54" s="142">
        <f>'IO 01 1 Pol'!G342</f>
        <v>0</v>
      </c>
      <c r="J54" s="139" t="str">
        <f>IF(I59=0,"",I54/I59*100)</f>
        <v/>
      </c>
    </row>
    <row r="55" spans="1:10" ht="36.75" customHeight="1" x14ac:dyDescent="0.2">
      <c r="A55" s="130"/>
      <c r="B55" s="135" t="s">
        <v>70</v>
      </c>
      <c r="C55" s="197" t="s">
        <v>71</v>
      </c>
      <c r="D55" s="198"/>
      <c r="E55" s="198"/>
      <c r="F55" s="141" t="s">
        <v>28</v>
      </c>
      <c r="G55" s="142"/>
      <c r="H55" s="142"/>
      <c r="I55" s="142">
        <f>'IO 01 1 Pol'!G344</f>
        <v>0</v>
      </c>
      <c r="J55" s="139" t="str">
        <f>IF(I59=0,"",I55/I59*100)</f>
        <v/>
      </c>
    </row>
    <row r="56" spans="1:10" ht="36.75" customHeight="1" x14ac:dyDescent="0.2">
      <c r="A56" s="130"/>
      <c r="B56" s="135" t="s">
        <v>72</v>
      </c>
      <c r="C56" s="197" t="s">
        <v>73</v>
      </c>
      <c r="D56" s="198"/>
      <c r="E56" s="198"/>
      <c r="F56" s="141" t="s">
        <v>74</v>
      </c>
      <c r="G56" s="142"/>
      <c r="H56" s="142"/>
      <c r="I56" s="142">
        <f>'IO 01 1 Pol'!G346</f>
        <v>0</v>
      </c>
      <c r="J56" s="139" t="str">
        <f>IF(I59=0,"",I56/I59*100)</f>
        <v/>
      </c>
    </row>
    <row r="57" spans="1:10" ht="36.75" customHeight="1" x14ac:dyDescent="0.2">
      <c r="A57" s="130"/>
      <c r="B57" s="135" t="s">
        <v>75</v>
      </c>
      <c r="C57" s="197" t="s">
        <v>29</v>
      </c>
      <c r="D57" s="198"/>
      <c r="E57" s="198"/>
      <c r="F57" s="141" t="s">
        <v>75</v>
      </c>
      <c r="G57" s="142"/>
      <c r="H57" s="142"/>
      <c r="I57" s="142">
        <f>'IO 01 1 Pol'!G354</f>
        <v>0</v>
      </c>
      <c r="J57" s="139" t="str">
        <f>IF(I59=0,"",I57/I59*100)</f>
        <v/>
      </c>
    </row>
    <row r="58" spans="1:10" ht="36.75" customHeight="1" x14ac:dyDescent="0.2">
      <c r="A58" s="130"/>
      <c r="B58" s="135" t="s">
        <v>76</v>
      </c>
      <c r="C58" s="197" t="s">
        <v>30</v>
      </c>
      <c r="D58" s="198"/>
      <c r="E58" s="198"/>
      <c r="F58" s="141" t="s">
        <v>76</v>
      </c>
      <c r="G58" s="142"/>
      <c r="H58" s="142"/>
      <c r="I58" s="142">
        <f>'IO 01 1 Pol'!G365</f>
        <v>0</v>
      </c>
      <c r="J58" s="139" t="str">
        <f>IF(I59=0,"",I58/I59*100)</f>
        <v/>
      </c>
    </row>
    <row r="59" spans="1:10" ht="25.5" customHeight="1" x14ac:dyDescent="0.2">
      <c r="A59" s="131"/>
      <c r="B59" s="136" t="s">
        <v>1</v>
      </c>
      <c r="C59" s="137"/>
      <c r="D59" s="138"/>
      <c r="E59" s="138"/>
      <c r="F59" s="143"/>
      <c r="G59" s="144"/>
      <c r="H59" s="144"/>
      <c r="I59" s="144">
        <f>SUM(I49:I58)</f>
        <v>0</v>
      </c>
      <c r="J59" s="140">
        <f>SUM(J49:J58)</f>
        <v>0</v>
      </c>
    </row>
    <row r="60" spans="1:10" x14ac:dyDescent="0.2">
      <c r="F60" s="89"/>
      <c r="G60" s="89"/>
      <c r="H60" s="89"/>
      <c r="I60" s="89"/>
      <c r="J60" s="90"/>
    </row>
    <row r="61" spans="1:10" x14ac:dyDescent="0.2">
      <c r="F61" s="89"/>
      <c r="G61" s="89"/>
      <c r="H61" s="89"/>
      <c r="I61" s="89"/>
      <c r="J61" s="90"/>
    </row>
    <row r="62" spans="1:10" x14ac:dyDescent="0.2">
      <c r="F62" s="89"/>
      <c r="G62" s="89"/>
      <c r="H62" s="89"/>
      <c r="I62" s="89"/>
      <c r="J62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8" t="s">
        <v>7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50" t="s">
        <v>8</v>
      </c>
      <c r="B2" s="49"/>
      <c r="C2" s="250"/>
      <c r="D2" s="250"/>
      <c r="E2" s="250"/>
      <c r="F2" s="250"/>
      <c r="G2" s="251"/>
    </row>
    <row r="3" spans="1:7" ht="24.95" customHeight="1" x14ac:dyDescent="0.2">
      <c r="A3" s="50" t="s">
        <v>9</v>
      </c>
      <c r="B3" s="49"/>
      <c r="C3" s="250"/>
      <c r="D3" s="250"/>
      <c r="E3" s="250"/>
      <c r="F3" s="250"/>
      <c r="G3" s="251"/>
    </row>
    <row r="4" spans="1:7" ht="24.95" customHeight="1" x14ac:dyDescent="0.2">
      <c r="A4" s="50" t="s">
        <v>10</v>
      </c>
      <c r="B4" s="49"/>
      <c r="C4" s="250"/>
      <c r="D4" s="250"/>
      <c r="E4" s="250"/>
      <c r="F4" s="250"/>
      <c r="G4" s="251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288" activePane="bottomLeft" state="frozen"/>
      <selection pane="bottomLeft" activeCell="AP296" sqref="AP296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38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8" t="s">
        <v>7</v>
      </c>
      <c r="B1" s="268"/>
      <c r="C1" s="268"/>
      <c r="D1" s="268"/>
      <c r="E1" s="268"/>
      <c r="F1" s="268"/>
      <c r="G1" s="268"/>
      <c r="AG1" t="s">
        <v>77</v>
      </c>
    </row>
    <row r="2" spans="1:60" ht="24.95" customHeight="1" x14ac:dyDescent="0.2">
      <c r="A2" s="146" t="s">
        <v>8</v>
      </c>
      <c r="B2" s="49" t="s">
        <v>46</v>
      </c>
      <c r="C2" s="269" t="s">
        <v>47</v>
      </c>
      <c r="D2" s="270"/>
      <c r="E2" s="270"/>
      <c r="F2" s="270"/>
      <c r="G2" s="271"/>
      <c r="AG2" t="s">
        <v>78</v>
      </c>
    </row>
    <row r="3" spans="1:60" ht="24.95" customHeight="1" x14ac:dyDescent="0.2">
      <c r="A3" s="146" t="s">
        <v>9</v>
      </c>
      <c r="B3" s="49" t="s">
        <v>43</v>
      </c>
      <c r="C3" s="269" t="s">
        <v>42</v>
      </c>
      <c r="D3" s="270"/>
      <c r="E3" s="270"/>
      <c r="F3" s="270"/>
      <c r="G3" s="271"/>
      <c r="AC3" s="128" t="s">
        <v>78</v>
      </c>
      <c r="AG3" t="s">
        <v>79</v>
      </c>
    </row>
    <row r="4" spans="1:60" ht="24.95" customHeight="1" x14ac:dyDescent="0.2">
      <c r="A4" s="147" t="s">
        <v>10</v>
      </c>
      <c r="B4" s="148" t="s">
        <v>41</v>
      </c>
      <c r="C4" s="272" t="s">
        <v>42</v>
      </c>
      <c r="D4" s="273"/>
      <c r="E4" s="273"/>
      <c r="F4" s="273"/>
      <c r="G4" s="274"/>
      <c r="AG4" t="s">
        <v>80</v>
      </c>
    </row>
    <row r="5" spans="1:60" x14ac:dyDescent="0.2">
      <c r="D5" s="10"/>
    </row>
    <row r="6" spans="1:60" ht="38.25" x14ac:dyDescent="0.2">
      <c r="A6" s="150" t="s">
        <v>81</v>
      </c>
      <c r="B6" s="152" t="s">
        <v>82</v>
      </c>
      <c r="C6" s="152" t="s">
        <v>83</v>
      </c>
      <c r="D6" s="151" t="s">
        <v>84</v>
      </c>
      <c r="E6" s="150" t="s">
        <v>85</v>
      </c>
      <c r="F6" s="149" t="s">
        <v>86</v>
      </c>
      <c r="G6" s="150" t="s">
        <v>31</v>
      </c>
      <c r="H6" s="153" t="s">
        <v>32</v>
      </c>
      <c r="I6" s="153" t="s">
        <v>87</v>
      </c>
      <c r="J6" s="153" t="s">
        <v>33</v>
      </c>
      <c r="K6" s="153" t="s">
        <v>88</v>
      </c>
      <c r="L6" s="153" t="s">
        <v>89</v>
      </c>
      <c r="M6" s="153" t="s">
        <v>90</v>
      </c>
      <c r="N6" s="153" t="s">
        <v>91</v>
      </c>
      <c r="O6" s="153" t="s">
        <v>92</v>
      </c>
      <c r="P6" s="153" t="s">
        <v>93</v>
      </c>
      <c r="Q6" s="153" t="s">
        <v>94</v>
      </c>
      <c r="R6" s="153" t="s">
        <v>95</v>
      </c>
      <c r="S6" s="153" t="s">
        <v>96</v>
      </c>
      <c r="T6" s="153" t="s">
        <v>97</v>
      </c>
      <c r="U6" s="153" t="s">
        <v>98</v>
      </c>
      <c r="V6" s="153" t="s">
        <v>99</v>
      </c>
      <c r="W6" s="153" t="s">
        <v>100</v>
      </c>
      <c r="X6" s="153" t="s">
        <v>101</v>
      </c>
    </row>
    <row r="7" spans="1:60" hidden="1" x14ac:dyDescent="0.2">
      <c r="A7" s="3"/>
      <c r="B7" s="4"/>
      <c r="C7" s="4"/>
      <c r="D7" s="6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</row>
    <row r="8" spans="1:60" x14ac:dyDescent="0.2">
      <c r="A8" s="170" t="s">
        <v>102</v>
      </c>
      <c r="B8" s="171" t="s">
        <v>41</v>
      </c>
      <c r="C8" s="189" t="s">
        <v>59</v>
      </c>
      <c r="D8" s="172"/>
      <c r="E8" s="173"/>
      <c r="F8" s="174"/>
      <c r="G8" s="175">
        <f>SUMIF(AG9:AG121,"&lt;&gt;NOR",G9:G121)</f>
        <v>0</v>
      </c>
      <c r="H8" s="169"/>
      <c r="I8" s="169">
        <f>SUM(I9:I121)</f>
        <v>0</v>
      </c>
      <c r="J8" s="169"/>
      <c r="K8" s="169">
        <f>SUM(K9:K121)</f>
        <v>0</v>
      </c>
      <c r="L8" s="169"/>
      <c r="M8" s="169">
        <f>SUM(M9:M121)</f>
        <v>0</v>
      </c>
      <c r="N8" s="169"/>
      <c r="O8" s="169">
        <f>SUM(O9:O121)</f>
        <v>44.550000000000004</v>
      </c>
      <c r="P8" s="169"/>
      <c r="Q8" s="169">
        <f>SUM(Q9:Q121)</f>
        <v>5.13</v>
      </c>
      <c r="R8" s="169"/>
      <c r="S8" s="169"/>
      <c r="T8" s="169"/>
      <c r="U8" s="169"/>
      <c r="V8" s="169">
        <f>SUM(V9:V121)</f>
        <v>2524.84</v>
      </c>
      <c r="W8" s="169"/>
      <c r="X8" s="169"/>
      <c r="AG8" t="s">
        <v>103</v>
      </c>
    </row>
    <row r="9" spans="1:60" outlineLevel="1" x14ac:dyDescent="0.2">
      <c r="A9" s="176">
        <v>1</v>
      </c>
      <c r="B9" s="177" t="s">
        <v>104</v>
      </c>
      <c r="C9" s="190" t="s">
        <v>105</v>
      </c>
      <c r="D9" s="178" t="s">
        <v>106</v>
      </c>
      <c r="E9" s="179">
        <v>22.14</v>
      </c>
      <c r="F9" s="180"/>
      <c r="G9" s="181">
        <f>ROUND(E9*F9,2)</f>
        <v>0</v>
      </c>
      <c r="H9" s="164"/>
      <c r="I9" s="163">
        <f>ROUND(E9*H9,2)</f>
        <v>0</v>
      </c>
      <c r="J9" s="164"/>
      <c r="K9" s="163">
        <f>ROUND(E9*J9,2)</f>
        <v>0</v>
      </c>
      <c r="L9" s="163">
        <v>21</v>
      </c>
      <c r="M9" s="163">
        <f>G9*(1+L9/100)</f>
        <v>0</v>
      </c>
      <c r="N9" s="163">
        <v>0</v>
      </c>
      <c r="O9" s="163">
        <f>ROUND(E9*N9,2)</f>
        <v>0</v>
      </c>
      <c r="P9" s="163">
        <v>0</v>
      </c>
      <c r="Q9" s="163">
        <f>ROUND(E9*P9,2)</f>
        <v>0</v>
      </c>
      <c r="R9" s="163"/>
      <c r="S9" s="163" t="s">
        <v>107</v>
      </c>
      <c r="T9" s="163" t="s">
        <v>107</v>
      </c>
      <c r="U9" s="163">
        <v>9.7000000000000003E-2</v>
      </c>
      <c r="V9" s="163">
        <f>ROUND(E9*U9,2)</f>
        <v>2.15</v>
      </c>
      <c r="W9" s="163"/>
      <c r="X9" s="163" t="s">
        <v>108</v>
      </c>
      <c r="Y9" s="154"/>
      <c r="Z9" s="154"/>
      <c r="AA9" s="154"/>
      <c r="AB9" s="154"/>
      <c r="AC9" s="154"/>
      <c r="AD9" s="154"/>
      <c r="AE9" s="154"/>
      <c r="AF9" s="154"/>
      <c r="AG9" s="154" t="s">
        <v>109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61"/>
      <c r="B10" s="162"/>
      <c r="C10" s="191" t="s">
        <v>110</v>
      </c>
      <c r="D10" s="165"/>
      <c r="E10" s="166">
        <v>1.44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54"/>
      <c r="Z10" s="154"/>
      <c r="AA10" s="154"/>
      <c r="AB10" s="154"/>
      <c r="AC10" s="154"/>
      <c r="AD10" s="154"/>
      <c r="AE10" s="154"/>
      <c r="AF10" s="154"/>
      <c r="AG10" s="154" t="s">
        <v>111</v>
      </c>
      <c r="AH10" s="154">
        <v>0</v>
      </c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61"/>
      <c r="B11" s="162"/>
      <c r="C11" s="191" t="s">
        <v>112</v>
      </c>
      <c r="D11" s="165"/>
      <c r="E11" s="166">
        <v>0.9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54"/>
      <c r="Z11" s="154"/>
      <c r="AA11" s="154"/>
      <c r="AB11" s="154"/>
      <c r="AC11" s="154"/>
      <c r="AD11" s="154"/>
      <c r="AE11" s="154"/>
      <c r="AF11" s="154"/>
      <c r="AG11" s="154" t="s">
        <v>111</v>
      </c>
      <c r="AH11" s="154">
        <v>0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61"/>
      <c r="B12" s="162"/>
      <c r="C12" s="191" t="s">
        <v>113</v>
      </c>
      <c r="D12" s="165"/>
      <c r="E12" s="166">
        <v>0.9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54"/>
      <c r="Z12" s="154"/>
      <c r="AA12" s="154"/>
      <c r="AB12" s="154"/>
      <c r="AC12" s="154"/>
      <c r="AD12" s="154"/>
      <c r="AE12" s="154"/>
      <c r="AF12" s="154"/>
      <c r="AG12" s="154" t="s">
        <v>111</v>
      </c>
      <c r="AH12" s="154">
        <v>0</v>
      </c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61"/>
      <c r="B13" s="162"/>
      <c r="C13" s="191" t="s">
        <v>114</v>
      </c>
      <c r="D13" s="165"/>
      <c r="E13" s="166">
        <v>0.9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54"/>
      <c r="Z13" s="154"/>
      <c r="AA13" s="154"/>
      <c r="AB13" s="154"/>
      <c r="AC13" s="154"/>
      <c r="AD13" s="154"/>
      <c r="AE13" s="154"/>
      <c r="AF13" s="154"/>
      <c r="AG13" s="154" t="s">
        <v>111</v>
      </c>
      <c r="AH13" s="154">
        <v>0</v>
      </c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61"/>
      <c r="B14" s="162"/>
      <c r="C14" s="191" t="s">
        <v>115</v>
      </c>
      <c r="D14" s="165"/>
      <c r="E14" s="166">
        <v>0.9</v>
      </c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54"/>
      <c r="Z14" s="154"/>
      <c r="AA14" s="154"/>
      <c r="AB14" s="154"/>
      <c r="AC14" s="154"/>
      <c r="AD14" s="154"/>
      <c r="AE14" s="154"/>
      <c r="AF14" s="154"/>
      <c r="AG14" s="154" t="s">
        <v>111</v>
      </c>
      <c r="AH14" s="154">
        <v>0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61"/>
      <c r="B15" s="162"/>
      <c r="C15" s="191" t="s">
        <v>116</v>
      </c>
      <c r="D15" s="165"/>
      <c r="E15" s="166">
        <v>0.9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54"/>
      <c r="Z15" s="154"/>
      <c r="AA15" s="154"/>
      <c r="AB15" s="154"/>
      <c r="AC15" s="154"/>
      <c r="AD15" s="154"/>
      <c r="AE15" s="154"/>
      <c r="AF15" s="154"/>
      <c r="AG15" s="154" t="s">
        <v>111</v>
      </c>
      <c r="AH15" s="154">
        <v>0</v>
      </c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61"/>
      <c r="B16" s="162"/>
      <c r="C16" s="191" t="s">
        <v>117</v>
      </c>
      <c r="D16" s="165"/>
      <c r="E16" s="166">
        <v>0.9</v>
      </c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54"/>
      <c r="Z16" s="154"/>
      <c r="AA16" s="154"/>
      <c r="AB16" s="154"/>
      <c r="AC16" s="154"/>
      <c r="AD16" s="154"/>
      <c r="AE16" s="154"/>
      <c r="AF16" s="154"/>
      <c r="AG16" s="154" t="s">
        <v>111</v>
      </c>
      <c r="AH16" s="154">
        <v>0</v>
      </c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61"/>
      <c r="B17" s="162"/>
      <c r="C17" s="191" t="s">
        <v>118</v>
      </c>
      <c r="D17" s="165"/>
      <c r="E17" s="166">
        <v>0.9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54"/>
      <c r="Z17" s="154"/>
      <c r="AA17" s="154"/>
      <c r="AB17" s="154"/>
      <c r="AC17" s="154"/>
      <c r="AD17" s="154"/>
      <c r="AE17" s="154"/>
      <c r="AF17" s="154"/>
      <c r="AG17" s="154" t="s">
        <v>111</v>
      </c>
      <c r="AH17" s="154">
        <v>0</v>
      </c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61"/>
      <c r="B18" s="162"/>
      <c r="C18" s="191" t="s">
        <v>119</v>
      </c>
      <c r="D18" s="165"/>
      <c r="E18" s="166">
        <v>0.9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54"/>
      <c r="Z18" s="154"/>
      <c r="AA18" s="154"/>
      <c r="AB18" s="154"/>
      <c r="AC18" s="154"/>
      <c r="AD18" s="154"/>
      <c r="AE18" s="154"/>
      <c r="AF18" s="154"/>
      <c r="AG18" s="154" t="s">
        <v>111</v>
      </c>
      <c r="AH18" s="154">
        <v>0</v>
      </c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61"/>
      <c r="B19" s="162"/>
      <c r="C19" s="191" t="s">
        <v>120</v>
      </c>
      <c r="D19" s="165"/>
      <c r="E19" s="166">
        <v>0.9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54"/>
      <c r="Z19" s="154"/>
      <c r="AA19" s="154"/>
      <c r="AB19" s="154"/>
      <c r="AC19" s="154"/>
      <c r="AD19" s="154"/>
      <c r="AE19" s="154"/>
      <c r="AF19" s="154"/>
      <c r="AG19" s="154" t="s">
        <v>111</v>
      </c>
      <c r="AH19" s="154">
        <v>0</v>
      </c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61"/>
      <c r="B20" s="162"/>
      <c r="C20" s="191" t="s">
        <v>121</v>
      </c>
      <c r="D20" s="165"/>
      <c r="E20" s="166">
        <v>0.9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54"/>
      <c r="Z20" s="154"/>
      <c r="AA20" s="154"/>
      <c r="AB20" s="154"/>
      <c r="AC20" s="154"/>
      <c r="AD20" s="154"/>
      <c r="AE20" s="154"/>
      <c r="AF20" s="154"/>
      <c r="AG20" s="154" t="s">
        <v>111</v>
      </c>
      <c r="AH20" s="154">
        <v>0</v>
      </c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61"/>
      <c r="B21" s="162"/>
      <c r="C21" s="191" t="s">
        <v>122</v>
      </c>
      <c r="D21" s="165"/>
      <c r="E21" s="166">
        <v>0.9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54"/>
      <c r="Z21" s="154"/>
      <c r="AA21" s="154"/>
      <c r="AB21" s="154"/>
      <c r="AC21" s="154"/>
      <c r="AD21" s="154"/>
      <c r="AE21" s="154"/>
      <c r="AF21" s="154"/>
      <c r="AG21" s="154" t="s">
        <v>111</v>
      </c>
      <c r="AH21" s="154">
        <v>0</v>
      </c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61"/>
      <c r="B22" s="162"/>
      <c r="C22" s="191" t="s">
        <v>123</v>
      </c>
      <c r="D22" s="165"/>
      <c r="E22" s="166">
        <v>0.9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54"/>
      <c r="Z22" s="154"/>
      <c r="AA22" s="154"/>
      <c r="AB22" s="154"/>
      <c r="AC22" s="154"/>
      <c r="AD22" s="154"/>
      <c r="AE22" s="154"/>
      <c r="AF22" s="154"/>
      <c r="AG22" s="154" t="s">
        <v>111</v>
      </c>
      <c r="AH22" s="154">
        <v>0</v>
      </c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">
      <c r="A23" s="161"/>
      <c r="B23" s="162"/>
      <c r="C23" s="191" t="s">
        <v>124</v>
      </c>
      <c r="D23" s="165"/>
      <c r="E23" s="166">
        <v>0.9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54"/>
      <c r="Z23" s="154"/>
      <c r="AA23" s="154"/>
      <c r="AB23" s="154"/>
      <c r="AC23" s="154"/>
      <c r="AD23" s="154"/>
      <c r="AE23" s="154"/>
      <c r="AF23" s="154"/>
      <c r="AG23" s="154" t="s">
        <v>111</v>
      </c>
      <c r="AH23" s="154">
        <v>0</v>
      </c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61"/>
      <c r="B24" s="162"/>
      <c r="C24" s="191" t="s">
        <v>125</v>
      </c>
      <c r="D24" s="165"/>
      <c r="E24" s="166">
        <v>0.9</v>
      </c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54"/>
      <c r="Z24" s="154"/>
      <c r="AA24" s="154"/>
      <c r="AB24" s="154"/>
      <c r="AC24" s="154"/>
      <c r="AD24" s="154"/>
      <c r="AE24" s="154"/>
      <c r="AF24" s="154"/>
      <c r="AG24" s="154" t="s">
        <v>111</v>
      </c>
      <c r="AH24" s="154">
        <v>0</v>
      </c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61"/>
      <c r="B25" s="162"/>
      <c r="C25" s="191" t="s">
        <v>126</v>
      </c>
      <c r="D25" s="165"/>
      <c r="E25" s="166">
        <v>0.9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54"/>
      <c r="Z25" s="154"/>
      <c r="AA25" s="154"/>
      <c r="AB25" s="154"/>
      <c r="AC25" s="154"/>
      <c r="AD25" s="154"/>
      <c r="AE25" s="154"/>
      <c r="AF25" s="154"/>
      <c r="AG25" s="154" t="s">
        <v>111</v>
      </c>
      <c r="AH25" s="154">
        <v>0</v>
      </c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61"/>
      <c r="B26" s="162"/>
      <c r="C26" s="191" t="s">
        <v>127</v>
      </c>
      <c r="D26" s="165"/>
      <c r="E26" s="166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54"/>
      <c r="Z26" s="154"/>
      <c r="AA26" s="154"/>
      <c r="AB26" s="154"/>
      <c r="AC26" s="154"/>
      <c r="AD26" s="154"/>
      <c r="AE26" s="154"/>
      <c r="AF26" s="154"/>
      <c r="AG26" s="154" t="s">
        <v>111</v>
      </c>
      <c r="AH26" s="154">
        <v>0</v>
      </c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61"/>
      <c r="B27" s="162"/>
      <c r="C27" s="191" t="s">
        <v>128</v>
      </c>
      <c r="D27" s="165"/>
      <c r="E27" s="166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54"/>
      <c r="Z27" s="154"/>
      <c r="AA27" s="154"/>
      <c r="AB27" s="154"/>
      <c r="AC27" s="154"/>
      <c r="AD27" s="154"/>
      <c r="AE27" s="154"/>
      <c r="AF27" s="154"/>
      <c r="AG27" s="154" t="s">
        <v>111</v>
      </c>
      <c r="AH27" s="154">
        <v>0</v>
      </c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61"/>
      <c r="B28" s="162"/>
      <c r="C28" s="191" t="s">
        <v>129</v>
      </c>
      <c r="D28" s="165"/>
      <c r="E28" s="166">
        <v>0.6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54"/>
      <c r="Z28" s="154"/>
      <c r="AA28" s="154"/>
      <c r="AB28" s="154"/>
      <c r="AC28" s="154"/>
      <c r="AD28" s="154"/>
      <c r="AE28" s="154"/>
      <c r="AF28" s="154"/>
      <c r="AG28" s="154" t="s">
        <v>111</v>
      </c>
      <c r="AH28" s="154">
        <v>0</v>
      </c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61"/>
      <c r="B29" s="162"/>
      <c r="C29" s="191" t="s">
        <v>130</v>
      </c>
      <c r="D29" s="165"/>
      <c r="E29" s="166">
        <v>0.6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54"/>
      <c r="Z29" s="154"/>
      <c r="AA29" s="154"/>
      <c r="AB29" s="154"/>
      <c r="AC29" s="154"/>
      <c r="AD29" s="154"/>
      <c r="AE29" s="154"/>
      <c r="AF29" s="154"/>
      <c r="AG29" s="154" t="s">
        <v>111</v>
      </c>
      <c r="AH29" s="154">
        <v>0</v>
      </c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61"/>
      <c r="B30" s="162"/>
      <c r="C30" s="191" t="s">
        <v>131</v>
      </c>
      <c r="D30" s="165"/>
      <c r="E30" s="166">
        <v>0.6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54"/>
      <c r="Z30" s="154"/>
      <c r="AA30" s="154"/>
      <c r="AB30" s="154"/>
      <c r="AC30" s="154"/>
      <c r="AD30" s="154"/>
      <c r="AE30" s="154"/>
      <c r="AF30" s="154"/>
      <c r="AG30" s="154" t="s">
        <v>111</v>
      </c>
      <c r="AH30" s="154">
        <v>0</v>
      </c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61"/>
      <c r="B31" s="162"/>
      <c r="C31" s="191" t="s">
        <v>132</v>
      </c>
      <c r="D31" s="165"/>
      <c r="E31" s="166">
        <v>1.2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54"/>
      <c r="Z31" s="154"/>
      <c r="AA31" s="154"/>
      <c r="AB31" s="154"/>
      <c r="AC31" s="154"/>
      <c r="AD31" s="154"/>
      <c r="AE31" s="154"/>
      <c r="AF31" s="154"/>
      <c r="AG31" s="154" t="s">
        <v>111</v>
      </c>
      <c r="AH31" s="154">
        <v>0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61"/>
      <c r="B32" s="162"/>
      <c r="C32" s="191" t="s">
        <v>133</v>
      </c>
      <c r="D32" s="165"/>
      <c r="E32" s="166">
        <v>0.6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54"/>
      <c r="Z32" s="154"/>
      <c r="AA32" s="154"/>
      <c r="AB32" s="154"/>
      <c r="AC32" s="154"/>
      <c r="AD32" s="154"/>
      <c r="AE32" s="154"/>
      <c r="AF32" s="154"/>
      <c r="AG32" s="154" t="s">
        <v>111</v>
      </c>
      <c r="AH32" s="154">
        <v>0</v>
      </c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61"/>
      <c r="B33" s="162"/>
      <c r="C33" s="191" t="s">
        <v>134</v>
      </c>
      <c r="D33" s="165"/>
      <c r="E33" s="166">
        <v>0.6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54"/>
      <c r="Z33" s="154"/>
      <c r="AA33" s="154"/>
      <c r="AB33" s="154"/>
      <c r="AC33" s="154"/>
      <c r="AD33" s="154"/>
      <c r="AE33" s="154"/>
      <c r="AF33" s="154"/>
      <c r="AG33" s="154" t="s">
        <v>111</v>
      </c>
      <c r="AH33" s="154">
        <v>0</v>
      </c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61"/>
      <c r="B34" s="162"/>
      <c r="C34" s="191" t="s">
        <v>135</v>
      </c>
      <c r="D34" s="165"/>
      <c r="E34" s="166">
        <v>3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54"/>
      <c r="Z34" s="154"/>
      <c r="AA34" s="154"/>
      <c r="AB34" s="154"/>
      <c r="AC34" s="154"/>
      <c r="AD34" s="154"/>
      <c r="AE34" s="154"/>
      <c r="AF34" s="154"/>
      <c r="AG34" s="154" t="s">
        <v>111</v>
      </c>
      <c r="AH34" s="154">
        <v>0</v>
      </c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76">
        <v>2</v>
      </c>
      <c r="B35" s="177" t="s">
        <v>136</v>
      </c>
      <c r="C35" s="190" t="s">
        <v>137</v>
      </c>
      <c r="D35" s="178" t="s">
        <v>138</v>
      </c>
      <c r="E35" s="179">
        <v>110.7</v>
      </c>
      <c r="F35" s="180"/>
      <c r="G35" s="181">
        <f>ROUND(E35*F35,2)</f>
        <v>0</v>
      </c>
      <c r="H35" s="164"/>
      <c r="I35" s="163">
        <f>ROUND(E35*H35,2)</f>
        <v>0</v>
      </c>
      <c r="J35" s="164"/>
      <c r="K35" s="163">
        <f>ROUND(E35*J35,2)</f>
        <v>0</v>
      </c>
      <c r="L35" s="163">
        <v>21</v>
      </c>
      <c r="M35" s="163">
        <f>G35*(1+L35/100)</f>
        <v>0</v>
      </c>
      <c r="N35" s="163">
        <v>0</v>
      </c>
      <c r="O35" s="163">
        <f>ROUND(E35*N35,2)</f>
        <v>0</v>
      </c>
      <c r="P35" s="163">
        <v>0</v>
      </c>
      <c r="Q35" s="163">
        <f>ROUND(E35*P35,2)</f>
        <v>0</v>
      </c>
      <c r="R35" s="163"/>
      <c r="S35" s="163" t="s">
        <v>107</v>
      </c>
      <c r="T35" s="163" t="s">
        <v>107</v>
      </c>
      <c r="U35" s="163">
        <v>0.254</v>
      </c>
      <c r="V35" s="163">
        <f>ROUND(E35*U35,2)</f>
        <v>28.12</v>
      </c>
      <c r="W35" s="163"/>
      <c r="X35" s="163" t="s">
        <v>108</v>
      </c>
      <c r="Y35" s="154"/>
      <c r="Z35" s="154"/>
      <c r="AA35" s="154"/>
      <c r="AB35" s="154"/>
      <c r="AC35" s="154"/>
      <c r="AD35" s="154"/>
      <c r="AE35" s="154"/>
      <c r="AF35" s="154"/>
      <c r="AG35" s="154" t="s">
        <v>109</v>
      </c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61"/>
      <c r="B36" s="162"/>
      <c r="C36" s="191" t="s">
        <v>139</v>
      </c>
      <c r="D36" s="165"/>
      <c r="E36" s="166">
        <v>7.2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54"/>
      <c r="Z36" s="154"/>
      <c r="AA36" s="154"/>
      <c r="AB36" s="154"/>
      <c r="AC36" s="154"/>
      <c r="AD36" s="154"/>
      <c r="AE36" s="154"/>
      <c r="AF36" s="154"/>
      <c r="AG36" s="154" t="s">
        <v>111</v>
      </c>
      <c r="AH36" s="154">
        <v>0</v>
      </c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61"/>
      <c r="B37" s="162"/>
      <c r="C37" s="191" t="s">
        <v>140</v>
      </c>
      <c r="D37" s="165"/>
      <c r="E37" s="166">
        <v>4.5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54"/>
      <c r="Z37" s="154"/>
      <c r="AA37" s="154"/>
      <c r="AB37" s="154"/>
      <c r="AC37" s="154"/>
      <c r="AD37" s="154"/>
      <c r="AE37" s="154"/>
      <c r="AF37" s="154"/>
      <c r="AG37" s="154" t="s">
        <v>111</v>
      </c>
      <c r="AH37" s="154">
        <v>0</v>
      </c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61"/>
      <c r="B38" s="162"/>
      <c r="C38" s="191" t="s">
        <v>141</v>
      </c>
      <c r="D38" s="165"/>
      <c r="E38" s="166">
        <v>4.5</v>
      </c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54"/>
      <c r="Z38" s="154"/>
      <c r="AA38" s="154"/>
      <c r="AB38" s="154"/>
      <c r="AC38" s="154"/>
      <c r="AD38" s="154"/>
      <c r="AE38" s="154"/>
      <c r="AF38" s="154"/>
      <c r="AG38" s="154" t="s">
        <v>111</v>
      </c>
      <c r="AH38" s="154">
        <v>0</v>
      </c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61"/>
      <c r="B39" s="162"/>
      <c r="C39" s="191" t="s">
        <v>142</v>
      </c>
      <c r="D39" s="165"/>
      <c r="E39" s="166">
        <v>4.5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54"/>
      <c r="Z39" s="154"/>
      <c r="AA39" s="154"/>
      <c r="AB39" s="154"/>
      <c r="AC39" s="154"/>
      <c r="AD39" s="154"/>
      <c r="AE39" s="154"/>
      <c r="AF39" s="154"/>
      <c r="AG39" s="154" t="s">
        <v>111</v>
      </c>
      <c r="AH39" s="154">
        <v>0</v>
      </c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61"/>
      <c r="B40" s="162"/>
      <c r="C40" s="191" t="s">
        <v>143</v>
      </c>
      <c r="D40" s="165"/>
      <c r="E40" s="166">
        <v>4.5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54"/>
      <c r="Z40" s="154"/>
      <c r="AA40" s="154"/>
      <c r="AB40" s="154"/>
      <c r="AC40" s="154"/>
      <c r="AD40" s="154"/>
      <c r="AE40" s="154"/>
      <c r="AF40" s="154"/>
      <c r="AG40" s="154" t="s">
        <v>111</v>
      </c>
      <c r="AH40" s="154">
        <v>0</v>
      </c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61"/>
      <c r="B41" s="162"/>
      <c r="C41" s="191" t="s">
        <v>144</v>
      </c>
      <c r="D41" s="165"/>
      <c r="E41" s="166">
        <v>4.5</v>
      </c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54"/>
      <c r="Z41" s="154"/>
      <c r="AA41" s="154"/>
      <c r="AB41" s="154"/>
      <c r="AC41" s="154"/>
      <c r="AD41" s="154"/>
      <c r="AE41" s="154"/>
      <c r="AF41" s="154"/>
      <c r="AG41" s="154" t="s">
        <v>111</v>
      </c>
      <c r="AH41" s="154">
        <v>0</v>
      </c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61"/>
      <c r="B42" s="162"/>
      <c r="C42" s="191" t="s">
        <v>145</v>
      </c>
      <c r="D42" s="165"/>
      <c r="E42" s="166">
        <v>4.5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54"/>
      <c r="Z42" s="154"/>
      <c r="AA42" s="154"/>
      <c r="AB42" s="154"/>
      <c r="AC42" s="154"/>
      <c r="AD42" s="154"/>
      <c r="AE42" s="154"/>
      <c r="AF42" s="154"/>
      <c r="AG42" s="154" t="s">
        <v>111</v>
      </c>
      <c r="AH42" s="154">
        <v>0</v>
      </c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61"/>
      <c r="B43" s="162"/>
      <c r="C43" s="191" t="s">
        <v>146</v>
      </c>
      <c r="D43" s="165"/>
      <c r="E43" s="166">
        <v>4.5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54"/>
      <c r="Z43" s="154"/>
      <c r="AA43" s="154"/>
      <c r="AB43" s="154"/>
      <c r="AC43" s="154"/>
      <c r="AD43" s="154"/>
      <c r="AE43" s="154"/>
      <c r="AF43" s="154"/>
      <c r="AG43" s="154" t="s">
        <v>111</v>
      </c>
      <c r="AH43" s="154">
        <v>0</v>
      </c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61"/>
      <c r="B44" s="162"/>
      <c r="C44" s="191" t="s">
        <v>147</v>
      </c>
      <c r="D44" s="165"/>
      <c r="E44" s="166">
        <v>4.5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54"/>
      <c r="Z44" s="154"/>
      <c r="AA44" s="154"/>
      <c r="AB44" s="154"/>
      <c r="AC44" s="154"/>
      <c r="AD44" s="154"/>
      <c r="AE44" s="154"/>
      <c r="AF44" s="154"/>
      <c r="AG44" s="154" t="s">
        <v>111</v>
      </c>
      <c r="AH44" s="154">
        <v>0</v>
      </c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61"/>
      <c r="B45" s="162"/>
      <c r="C45" s="191" t="s">
        <v>148</v>
      </c>
      <c r="D45" s="165"/>
      <c r="E45" s="166">
        <v>4.5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54"/>
      <c r="Z45" s="154"/>
      <c r="AA45" s="154"/>
      <c r="AB45" s="154"/>
      <c r="AC45" s="154"/>
      <c r="AD45" s="154"/>
      <c r="AE45" s="154"/>
      <c r="AF45" s="154"/>
      <c r="AG45" s="154" t="s">
        <v>111</v>
      </c>
      <c r="AH45" s="154">
        <v>0</v>
      </c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61"/>
      <c r="B46" s="162"/>
      <c r="C46" s="191" t="s">
        <v>149</v>
      </c>
      <c r="D46" s="165"/>
      <c r="E46" s="166">
        <v>4.5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54"/>
      <c r="Z46" s="154"/>
      <c r="AA46" s="154"/>
      <c r="AB46" s="154"/>
      <c r="AC46" s="154"/>
      <c r="AD46" s="154"/>
      <c r="AE46" s="154"/>
      <c r="AF46" s="154"/>
      <c r="AG46" s="154" t="s">
        <v>111</v>
      </c>
      <c r="AH46" s="154">
        <v>0</v>
      </c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61"/>
      <c r="B47" s="162"/>
      <c r="C47" s="191" t="s">
        <v>150</v>
      </c>
      <c r="D47" s="165"/>
      <c r="E47" s="166">
        <v>4.5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54"/>
      <c r="Z47" s="154"/>
      <c r="AA47" s="154"/>
      <c r="AB47" s="154"/>
      <c r="AC47" s="154"/>
      <c r="AD47" s="154"/>
      <c r="AE47" s="154"/>
      <c r="AF47" s="154"/>
      <c r="AG47" s="154" t="s">
        <v>111</v>
      </c>
      <c r="AH47" s="154">
        <v>0</v>
      </c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61"/>
      <c r="B48" s="162"/>
      <c r="C48" s="191" t="s">
        <v>151</v>
      </c>
      <c r="D48" s="165"/>
      <c r="E48" s="166">
        <v>4.5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54"/>
      <c r="Z48" s="154"/>
      <c r="AA48" s="154"/>
      <c r="AB48" s="154"/>
      <c r="AC48" s="154"/>
      <c r="AD48" s="154"/>
      <c r="AE48" s="154"/>
      <c r="AF48" s="154"/>
      <c r="AG48" s="154" t="s">
        <v>111</v>
      </c>
      <c r="AH48" s="154">
        <v>0</v>
      </c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61"/>
      <c r="B49" s="162"/>
      <c r="C49" s="191" t="s">
        <v>152</v>
      </c>
      <c r="D49" s="165"/>
      <c r="E49" s="166">
        <v>4.5</v>
      </c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54"/>
      <c r="Z49" s="154"/>
      <c r="AA49" s="154"/>
      <c r="AB49" s="154"/>
      <c r="AC49" s="154"/>
      <c r="AD49" s="154"/>
      <c r="AE49" s="154"/>
      <c r="AF49" s="154"/>
      <c r="AG49" s="154" t="s">
        <v>111</v>
      </c>
      <c r="AH49" s="154">
        <v>0</v>
      </c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61"/>
      <c r="B50" s="162"/>
      <c r="C50" s="191" t="s">
        <v>153</v>
      </c>
      <c r="D50" s="165"/>
      <c r="E50" s="166">
        <v>4.5</v>
      </c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54"/>
      <c r="Z50" s="154"/>
      <c r="AA50" s="154"/>
      <c r="AB50" s="154"/>
      <c r="AC50" s="154"/>
      <c r="AD50" s="154"/>
      <c r="AE50" s="154"/>
      <c r="AF50" s="154"/>
      <c r="AG50" s="154" t="s">
        <v>111</v>
      </c>
      <c r="AH50" s="154">
        <v>0</v>
      </c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61"/>
      <c r="B51" s="162"/>
      <c r="C51" s="191" t="s">
        <v>154</v>
      </c>
      <c r="D51" s="165"/>
      <c r="E51" s="166">
        <v>4.5</v>
      </c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54"/>
      <c r="Z51" s="154"/>
      <c r="AA51" s="154"/>
      <c r="AB51" s="154"/>
      <c r="AC51" s="154"/>
      <c r="AD51" s="154"/>
      <c r="AE51" s="154"/>
      <c r="AF51" s="154"/>
      <c r="AG51" s="154" t="s">
        <v>111</v>
      </c>
      <c r="AH51" s="154">
        <v>0</v>
      </c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outlineLevel="1" x14ac:dyDescent="0.2">
      <c r="A52" s="161"/>
      <c r="B52" s="162"/>
      <c r="C52" s="191" t="s">
        <v>127</v>
      </c>
      <c r="D52" s="165"/>
      <c r="E52" s="166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54"/>
      <c r="Z52" s="154"/>
      <c r="AA52" s="154"/>
      <c r="AB52" s="154"/>
      <c r="AC52" s="154"/>
      <c r="AD52" s="154"/>
      <c r="AE52" s="154"/>
      <c r="AF52" s="154"/>
      <c r="AG52" s="154" t="s">
        <v>111</v>
      </c>
      <c r="AH52" s="154">
        <v>0</v>
      </c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61"/>
      <c r="B53" s="162"/>
      <c r="C53" s="191" t="s">
        <v>128</v>
      </c>
      <c r="D53" s="165"/>
      <c r="E53" s="166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54"/>
      <c r="Z53" s="154"/>
      <c r="AA53" s="154"/>
      <c r="AB53" s="154"/>
      <c r="AC53" s="154"/>
      <c r="AD53" s="154"/>
      <c r="AE53" s="154"/>
      <c r="AF53" s="154"/>
      <c r="AG53" s="154" t="s">
        <v>111</v>
      </c>
      <c r="AH53" s="154">
        <v>0</v>
      </c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outlineLevel="1" x14ac:dyDescent="0.2">
      <c r="A54" s="161"/>
      <c r="B54" s="162"/>
      <c r="C54" s="191" t="s">
        <v>155</v>
      </c>
      <c r="D54" s="165"/>
      <c r="E54" s="166">
        <v>3</v>
      </c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54"/>
      <c r="Z54" s="154"/>
      <c r="AA54" s="154"/>
      <c r="AB54" s="154"/>
      <c r="AC54" s="154"/>
      <c r="AD54" s="154"/>
      <c r="AE54" s="154"/>
      <c r="AF54" s="154"/>
      <c r="AG54" s="154" t="s">
        <v>111</v>
      </c>
      <c r="AH54" s="154">
        <v>0</v>
      </c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 x14ac:dyDescent="0.2">
      <c r="A55" s="161"/>
      <c r="B55" s="162"/>
      <c r="C55" s="191" t="s">
        <v>156</v>
      </c>
      <c r="D55" s="165"/>
      <c r="E55" s="166">
        <v>3</v>
      </c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54"/>
      <c r="Z55" s="154"/>
      <c r="AA55" s="154"/>
      <c r="AB55" s="154"/>
      <c r="AC55" s="154"/>
      <c r="AD55" s="154"/>
      <c r="AE55" s="154"/>
      <c r="AF55" s="154"/>
      <c r="AG55" s="154" t="s">
        <v>111</v>
      </c>
      <c r="AH55" s="154">
        <v>0</v>
      </c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61"/>
      <c r="B56" s="162"/>
      <c r="C56" s="191" t="s">
        <v>157</v>
      </c>
      <c r="D56" s="165"/>
      <c r="E56" s="166">
        <v>3</v>
      </c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54"/>
      <c r="Z56" s="154"/>
      <c r="AA56" s="154"/>
      <c r="AB56" s="154"/>
      <c r="AC56" s="154"/>
      <c r="AD56" s="154"/>
      <c r="AE56" s="154"/>
      <c r="AF56" s="154"/>
      <c r="AG56" s="154" t="s">
        <v>111</v>
      </c>
      <c r="AH56" s="154">
        <v>0</v>
      </c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61"/>
      <c r="B57" s="162"/>
      <c r="C57" s="191" t="s">
        <v>158</v>
      </c>
      <c r="D57" s="165"/>
      <c r="E57" s="166">
        <v>6</v>
      </c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54"/>
      <c r="Z57" s="154"/>
      <c r="AA57" s="154"/>
      <c r="AB57" s="154"/>
      <c r="AC57" s="154"/>
      <c r="AD57" s="154"/>
      <c r="AE57" s="154"/>
      <c r="AF57" s="154"/>
      <c r="AG57" s="154" t="s">
        <v>111</v>
      </c>
      <c r="AH57" s="154">
        <v>0</v>
      </c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">
      <c r="A58" s="161"/>
      <c r="B58" s="162"/>
      <c r="C58" s="191" t="s">
        <v>159</v>
      </c>
      <c r="D58" s="165"/>
      <c r="E58" s="166">
        <v>3</v>
      </c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54"/>
      <c r="Z58" s="154"/>
      <c r="AA58" s="154"/>
      <c r="AB58" s="154"/>
      <c r="AC58" s="154"/>
      <c r="AD58" s="154"/>
      <c r="AE58" s="154"/>
      <c r="AF58" s="154"/>
      <c r="AG58" s="154" t="s">
        <v>111</v>
      </c>
      <c r="AH58" s="154">
        <v>0</v>
      </c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">
      <c r="A59" s="161"/>
      <c r="B59" s="162"/>
      <c r="C59" s="191" t="s">
        <v>160</v>
      </c>
      <c r="D59" s="165"/>
      <c r="E59" s="166">
        <v>3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54"/>
      <c r="Z59" s="154"/>
      <c r="AA59" s="154"/>
      <c r="AB59" s="154"/>
      <c r="AC59" s="154"/>
      <c r="AD59" s="154"/>
      <c r="AE59" s="154"/>
      <c r="AF59" s="154"/>
      <c r="AG59" s="154" t="s">
        <v>111</v>
      </c>
      <c r="AH59" s="154">
        <v>0</v>
      </c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outlineLevel="1" x14ac:dyDescent="0.2">
      <c r="A60" s="161"/>
      <c r="B60" s="162"/>
      <c r="C60" s="191" t="s">
        <v>161</v>
      </c>
      <c r="D60" s="165"/>
      <c r="E60" s="166">
        <v>15</v>
      </c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54"/>
      <c r="Z60" s="154"/>
      <c r="AA60" s="154"/>
      <c r="AB60" s="154"/>
      <c r="AC60" s="154"/>
      <c r="AD60" s="154"/>
      <c r="AE60" s="154"/>
      <c r="AF60" s="154"/>
      <c r="AG60" s="154" t="s">
        <v>111</v>
      </c>
      <c r="AH60" s="154">
        <v>0</v>
      </c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76">
        <v>3</v>
      </c>
      <c r="B61" s="177" t="s">
        <v>162</v>
      </c>
      <c r="C61" s="190" t="s">
        <v>163</v>
      </c>
      <c r="D61" s="178" t="s">
        <v>106</v>
      </c>
      <c r="E61" s="179">
        <v>200.52</v>
      </c>
      <c r="F61" s="180"/>
      <c r="G61" s="181">
        <f>ROUND(E61*F61,2)</f>
        <v>0</v>
      </c>
      <c r="H61" s="164"/>
      <c r="I61" s="163">
        <f>ROUND(E61*H61,2)</f>
        <v>0</v>
      </c>
      <c r="J61" s="164"/>
      <c r="K61" s="163">
        <f>ROUND(E61*J61,2)</f>
        <v>0</v>
      </c>
      <c r="L61" s="163">
        <v>21</v>
      </c>
      <c r="M61" s="163">
        <f>G61*(1+L61/100)</f>
        <v>0</v>
      </c>
      <c r="N61" s="163">
        <v>0</v>
      </c>
      <c r="O61" s="163">
        <f>ROUND(E61*N61,2)</f>
        <v>0</v>
      </c>
      <c r="P61" s="163">
        <v>0</v>
      </c>
      <c r="Q61" s="163">
        <f>ROUND(E61*P61,2)</f>
        <v>0</v>
      </c>
      <c r="R61" s="163"/>
      <c r="S61" s="163" t="s">
        <v>107</v>
      </c>
      <c r="T61" s="163" t="s">
        <v>107</v>
      </c>
      <c r="U61" s="163">
        <v>0.16</v>
      </c>
      <c r="V61" s="163">
        <f>ROUND(E61*U61,2)</f>
        <v>32.08</v>
      </c>
      <c r="W61" s="163"/>
      <c r="X61" s="163" t="s">
        <v>108</v>
      </c>
      <c r="Y61" s="154"/>
      <c r="Z61" s="154"/>
      <c r="AA61" s="154"/>
      <c r="AB61" s="154"/>
      <c r="AC61" s="154"/>
      <c r="AD61" s="154"/>
      <c r="AE61" s="154"/>
      <c r="AF61" s="154"/>
      <c r="AG61" s="154" t="s">
        <v>109</v>
      </c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61"/>
      <c r="B62" s="162"/>
      <c r="C62" s="191" t="s">
        <v>164</v>
      </c>
      <c r="D62" s="165"/>
      <c r="E62" s="166">
        <v>18.72</v>
      </c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54"/>
      <c r="Z62" s="154"/>
      <c r="AA62" s="154"/>
      <c r="AB62" s="154"/>
      <c r="AC62" s="154"/>
      <c r="AD62" s="154"/>
      <c r="AE62" s="154"/>
      <c r="AF62" s="154"/>
      <c r="AG62" s="154" t="s">
        <v>111</v>
      </c>
      <c r="AH62" s="154">
        <v>0</v>
      </c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61"/>
      <c r="B63" s="162"/>
      <c r="C63" s="191" t="s">
        <v>165</v>
      </c>
      <c r="D63" s="165"/>
      <c r="E63" s="166">
        <v>9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54"/>
      <c r="Z63" s="154"/>
      <c r="AA63" s="154"/>
      <c r="AB63" s="154"/>
      <c r="AC63" s="154"/>
      <c r="AD63" s="154"/>
      <c r="AE63" s="154"/>
      <c r="AF63" s="154"/>
      <c r="AG63" s="154" t="s">
        <v>111</v>
      </c>
      <c r="AH63" s="154">
        <v>0</v>
      </c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">
      <c r="A64" s="161"/>
      <c r="B64" s="162"/>
      <c r="C64" s="191" t="s">
        <v>166</v>
      </c>
      <c r="D64" s="165"/>
      <c r="E64" s="166">
        <v>9</v>
      </c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54"/>
      <c r="Z64" s="154"/>
      <c r="AA64" s="154"/>
      <c r="AB64" s="154"/>
      <c r="AC64" s="154"/>
      <c r="AD64" s="154"/>
      <c r="AE64" s="154"/>
      <c r="AF64" s="154"/>
      <c r="AG64" s="154" t="s">
        <v>111</v>
      </c>
      <c r="AH64" s="154">
        <v>0</v>
      </c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61"/>
      <c r="B65" s="162"/>
      <c r="C65" s="191" t="s">
        <v>167</v>
      </c>
      <c r="D65" s="165"/>
      <c r="E65" s="166">
        <v>9</v>
      </c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54"/>
      <c r="Z65" s="154"/>
      <c r="AA65" s="154"/>
      <c r="AB65" s="154"/>
      <c r="AC65" s="154"/>
      <c r="AD65" s="154"/>
      <c r="AE65" s="154"/>
      <c r="AF65" s="154"/>
      <c r="AG65" s="154" t="s">
        <v>111</v>
      </c>
      <c r="AH65" s="154">
        <v>0</v>
      </c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 x14ac:dyDescent="0.2">
      <c r="A66" s="161"/>
      <c r="B66" s="162"/>
      <c r="C66" s="191" t="s">
        <v>168</v>
      </c>
      <c r="D66" s="165"/>
      <c r="E66" s="166">
        <v>9</v>
      </c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54"/>
      <c r="Z66" s="154"/>
      <c r="AA66" s="154"/>
      <c r="AB66" s="154"/>
      <c r="AC66" s="154"/>
      <c r="AD66" s="154"/>
      <c r="AE66" s="154"/>
      <c r="AF66" s="154"/>
      <c r="AG66" s="154" t="s">
        <v>111</v>
      </c>
      <c r="AH66" s="154">
        <v>0</v>
      </c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 outlineLevel="1" x14ac:dyDescent="0.2">
      <c r="A67" s="161"/>
      <c r="B67" s="162"/>
      <c r="C67" s="191" t="s">
        <v>169</v>
      </c>
      <c r="D67" s="165"/>
      <c r="E67" s="166">
        <v>9</v>
      </c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54"/>
      <c r="Z67" s="154"/>
      <c r="AA67" s="154"/>
      <c r="AB67" s="154"/>
      <c r="AC67" s="154"/>
      <c r="AD67" s="154"/>
      <c r="AE67" s="154"/>
      <c r="AF67" s="154"/>
      <c r="AG67" s="154" t="s">
        <v>111</v>
      </c>
      <c r="AH67" s="154">
        <v>0</v>
      </c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">
      <c r="A68" s="161"/>
      <c r="B68" s="162"/>
      <c r="C68" s="191" t="s">
        <v>170</v>
      </c>
      <c r="D68" s="165"/>
      <c r="E68" s="166">
        <v>9</v>
      </c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54"/>
      <c r="Z68" s="154"/>
      <c r="AA68" s="154"/>
      <c r="AB68" s="154"/>
      <c r="AC68" s="154"/>
      <c r="AD68" s="154"/>
      <c r="AE68" s="154"/>
      <c r="AF68" s="154"/>
      <c r="AG68" s="154" t="s">
        <v>111</v>
      </c>
      <c r="AH68" s="154">
        <v>0</v>
      </c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 x14ac:dyDescent="0.2">
      <c r="A69" s="161"/>
      <c r="B69" s="162"/>
      <c r="C69" s="191" t="s">
        <v>171</v>
      </c>
      <c r="D69" s="165"/>
      <c r="E69" s="166">
        <v>9</v>
      </c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54"/>
      <c r="Z69" s="154"/>
      <c r="AA69" s="154"/>
      <c r="AB69" s="154"/>
      <c r="AC69" s="154"/>
      <c r="AD69" s="154"/>
      <c r="AE69" s="154"/>
      <c r="AF69" s="154"/>
      <c r="AG69" s="154" t="s">
        <v>111</v>
      </c>
      <c r="AH69" s="154">
        <v>0</v>
      </c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outlineLevel="1" x14ac:dyDescent="0.2">
      <c r="A70" s="161"/>
      <c r="B70" s="162"/>
      <c r="C70" s="191" t="s">
        <v>172</v>
      </c>
      <c r="D70" s="165"/>
      <c r="E70" s="166">
        <v>9</v>
      </c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54"/>
      <c r="Z70" s="154"/>
      <c r="AA70" s="154"/>
      <c r="AB70" s="154"/>
      <c r="AC70" s="154"/>
      <c r="AD70" s="154"/>
      <c r="AE70" s="154"/>
      <c r="AF70" s="154"/>
      <c r="AG70" s="154" t="s">
        <v>111</v>
      </c>
      <c r="AH70" s="154">
        <v>0</v>
      </c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outlineLevel="1" x14ac:dyDescent="0.2">
      <c r="A71" s="161"/>
      <c r="B71" s="162"/>
      <c r="C71" s="191" t="s">
        <v>173</v>
      </c>
      <c r="D71" s="165"/>
      <c r="E71" s="166">
        <v>9</v>
      </c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54"/>
      <c r="Z71" s="154"/>
      <c r="AA71" s="154"/>
      <c r="AB71" s="154"/>
      <c r="AC71" s="154"/>
      <c r="AD71" s="154"/>
      <c r="AE71" s="154"/>
      <c r="AF71" s="154"/>
      <c r="AG71" s="154" t="s">
        <v>111</v>
      </c>
      <c r="AH71" s="154">
        <v>0</v>
      </c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">
      <c r="A72" s="161"/>
      <c r="B72" s="162"/>
      <c r="C72" s="191" t="s">
        <v>174</v>
      </c>
      <c r="D72" s="165"/>
      <c r="E72" s="166">
        <v>9</v>
      </c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54"/>
      <c r="Z72" s="154"/>
      <c r="AA72" s="154"/>
      <c r="AB72" s="154"/>
      <c r="AC72" s="154"/>
      <c r="AD72" s="154"/>
      <c r="AE72" s="154"/>
      <c r="AF72" s="154"/>
      <c r="AG72" s="154" t="s">
        <v>111</v>
      </c>
      <c r="AH72" s="154">
        <v>0</v>
      </c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outlineLevel="1" x14ac:dyDescent="0.2">
      <c r="A73" s="161"/>
      <c r="B73" s="162"/>
      <c r="C73" s="191" t="s">
        <v>175</v>
      </c>
      <c r="D73" s="165"/>
      <c r="E73" s="166">
        <v>9</v>
      </c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54"/>
      <c r="Z73" s="154"/>
      <c r="AA73" s="154"/>
      <c r="AB73" s="154"/>
      <c r="AC73" s="154"/>
      <c r="AD73" s="154"/>
      <c r="AE73" s="154"/>
      <c r="AF73" s="154"/>
      <c r="AG73" s="154" t="s">
        <v>111</v>
      </c>
      <c r="AH73" s="154">
        <v>0</v>
      </c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61"/>
      <c r="B74" s="162"/>
      <c r="C74" s="191" t="s">
        <v>176</v>
      </c>
      <c r="D74" s="165"/>
      <c r="E74" s="166">
        <v>9</v>
      </c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54"/>
      <c r="Z74" s="154"/>
      <c r="AA74" s="154"/>
      <c r="AB74" s="154"/>
      <c r="AC74" s="154"/>
      <c r="AD74" s="154"/>
      <c r="AE74" s="154"/>
      <c r="AF74" s="154"/>
      <c r="AG74" s="154" t="s">
        <v>111</v>
      </c>
      <c r="AH74" s="154">
        <v>0</v>
      </c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61"/>
      <c r="B75" s="162"/>
      <c r="C75" s="191" t="s">
        <v>177</v>
      </c>
      <c r="D75" s="165"/>
      <c r="E75" s="166">
        <v>9</v>
      </c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54"/>
      <c r="Z75" s="154"/>
      <c r="AA75" s="154"/>
      <c r="AB75" s="154"/>
      <c r="AC75" s="154"/>
      <c r="AD75" s="154"/>
      <c r="AE75" s="154"/>
      <c r="AF75" s="154"/>
      <c r="AG75" s="154" t="s">
        <v>111</v>
      </c>
      <c r="AH75" s="154">
        <v>0</v>
      </c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61"/>
      <c r="B76" s="162"/>
      <c r="C76" s="191" t="s">
        <v>178</v>
      </c>
      <c r="D76" s="165"/>
      <c r="E76" s="166">
        <v>9</v>
      </c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54"/>
      <c r="Z76" s="154"/>
      <c r="AA76" s="154"/>
      <c r="AB76" s="154"/>
      <c r="AC76" s="154"/>
      <c r="AD76" s="154"/>
      <c r="AE76" s="154"/>
      <c r="AF76" s="154"/>
      <c r="AG76" s="154" t="s">
        <v>111</v>
      </c>
      <c r="AH76" s="154">
        <v>0</v>
      </c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">
      <c r="A77" s="161"/>
      <c r="B77" s="162"/>
      <c r="C77" s="191" t="s">
        <v>179</v>
      </c>
      <c r="D77" s="165"/>
      <c r="E77" s="166">
        <v>9</v>
      </c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54"/>
      <c r="Z77" s="154"/>
      <c r="AA77" s="154"/>
      <c r="AB77" s="154"/>
      <c r="AC77" s="154"/>
      <c r="AD77" s="154"/>
      <c r="AE77" s="154"/>
      <c r="AF77" s="154"/>
      <c r="AG77" s="154" t="s">
        <v>111</v>
      </c>
      <c r="AH77" s="154">
        <v>0</v>
      </c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">
      <c r="A78" s="161"/>
      <c r="B78" s="162"/>
      <c r="C78" s="191" t="s">
        <v>127</v>
      </c>
      <c r="D78" s="165"/>
      <c r="E78" s="166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54"/>
      <c r="Z78" s="154"/>
      <c r="AA78" s="154"/>
      <c r="AB78" s="154"/>
      <c r="AC78" s="154"/>
      <c r="AD78" s="154"/>
      <c r="AE78" s="154"/>
      <c r="AF78" s="154"/>
      <c r="AG78" s="154" t="s">
        <v>111</v>
      </c>
      <c r="AH78" s="154">
        <v>0</v>
      </c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61"/>
      <c r="B79" s="162"/>
      <c r="C79" s="191" t="s">
        <v>128</v>
      </c>
      <c r="D79" s="165"/>
      <c r="E79" s="166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54"/>
      <c r="Z79" s="154"/>
      <c r="AA79" s="154"/>
      <c r="AB79" s="154"/>
      <c r="AC79" s="154"/>
      <c r="AD79" s="154"/>
      <c r="AE79" s="154"/>
      <c r="AF79" s="154"/>
      <c r="AG79" s="154" t="s">
        <v>111</v>
      </c>
      <c r="AH79" s="154">
        <v>0</v>
      </c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">
      <c r="A80" s="161"/>
      <c r="B80" s="162"/>
      <c r="C80" s="191" t="s">
        <v>180</v>
      </c>
      <c r="D80" s="165"/>
      <c r="E80" s="166">
        <v>3.9</v>
      </c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54"/>
      <c r="Z80" s="154"/>
      <c r="AA80" s="154"/>
      <c r="AB80" s="154"/>
      <c r="AC80" s="154"/>
      <c r="AD80" s="154"/>
      <c r="AE80" s="154"/>
      <c r="AF80" s="154"/>
      <c r="AG80" s="154" t="s">
        <v>111</v>
      </c>
      <c r="AH80" s="154">
        <v>0</v>
      </c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outlineLevel="1" x14ac:dyDescent="0.2">
      <c r="A81" s="161"/>
      <c r="B81" s="162"/>
      <c r="C81" s="191" t="s">
        <v>181</v>
      </c>
      <c r="D81" s="165"/>
      <c r="E81" s="166">
        <v>3.9</v>
      </c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54"/>
      <c r="Z81" s="154"/>
      <c r="AA81" s="154"/>
      <c r="AB81" s="154"/>
      <c r="AC81" s="154"/>
      <c r="AD81" s="154"/>
      <c r="AE81" s="154"/>
      <c r="AF81" s="154"/>
      <c r="AG81" s="154" t="s">
        <v>111</v>
      </c>
      <c r="AH81" s="154">
        <v>0</v>
      </c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61"/>
      <c r="B82" s="162"/>
      <c r="C82" s="191" t="s">
        <v>182</v>
      </c>
      <c r="D82" s="165"/>
      <c r="E82" s="166">
        <v>3.9</v>
      </c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54"/>
      <c r="Z82" s="154"/>
      <c r="AA82" s="154"/>
      <c r="AB82" s="154"/>
      <c r="AC82" s="154"/>
      <c r="AD82" s="154"/>
      <c r="AE82" s="154"/>
      <c r="AF82" s="154"/>
      <c r="AG82" s="154" t="s">
        <v>111</v>
      </c>
      <c r="AH82" s="154">
        <v>0</v>
      </c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61"/>
      <c r="B83" s="162"/>
      <c r="C83" s="191" t="s">
        <v>183</v>
      </c>
      <c r="D83" s="165"/>
      <c r="E83" s="166">
        <v>7.8</v>
      </c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54"/>
      <c r="Z83" s="154"/>
      <c r="AA83" s="154"/>
      <c r="AB83" s="154"/>
      <c r="AC83" s="154"/>
      <c r="AD83" s="154"/>
      <c r="AE83" s="154"/>
      <c r="AF83" s="154"/>
      <c r="AG83" s="154" t="s">
        <v>111</v>
      </c>
      <c r="AH83" s="154">
        <v>0</v>
      </c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61"/>
      <c r="B84" s="162"/>
      <c r="C84" s="191" t="s">
        <v>184</v>
      </c>
      <c r="D84" s="165"/>
      <c r="E84" s="166">
        <v>3.9</v>
      </c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54"/>
      <c r="Z84" s="154"/>
      <c r="AA84" s="154"/>
      <c r="AB84" s="154"/>
      <c r="AC84" s="154"/>
      <c r="AD84" s="154"/>
      <c r="AE84" s="154"/>
      <c r="AF84" s="154"/>
      <c r="AG84" s="154" t="s">
        <v>111</v>
      </c>
      <c r="AH84" s="154">
        <v>0</v>
      </c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61"/>
      <c r="B85" s="162"/>
      <c r="C85" s="191" t="s">
        <v>185</v>
      </c>
      <c r="D85" s="165"/>
      <c r="E85" s="166">
        <v>3.9</v>
      </c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54"/>
      <c r="Z85" s="154"/>
      <c r="AA85" s="154"/>
      <c r="AB85" s="154"/>
      <c r="AC85" s="154"/>
      <c r="AD85" s="154"/>
      <c r="AE85" s="154"/>
      <c r="AF85" s="154"/>
      <c r="AG85" s="154" t="s">
        <v>111</v>
      </c>
      <c r="AH85" s="154">
        <v>0</v>
      </c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">
      <c r="A86" s="161"/>
      <c r="B86" s="162"/>
      <c r="C86" s="191" t="s">
        <v>186</v>
      </c>
      <c r="D86" s="165"/>
      <c r="E86" s="166">
        <v>19.5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54"/>
      <c r="Z86" s="154"/>
      <c r="AA86" s="154"/>
      <c r="AB86" s="154"/>
      <c r="AC86" s="154"/>
      <c r="AD86" s="154"/>
      <c r="AE86" s="154"/>
      <c r="AF86" s="154"/>
      <c r="AG86" s="154" t="s">
        <v>111</v>
      </c>
      <c r="AH86" s="154">
        <v>0</v>
      </c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outlineLevel="1" x14ac:dyDescent="0.2">
      <c r="A87" s="176">
        <v>4</v>
      </c>
      <c r="B87" s="177" t="s">
        <v>187</v>
      </c>
      <c r="C87" s="190" t="s">
        <v>188</v>
      </c>
      <c r="D87" s="178" t="s">
        <v>106</v>
      </c>
      <c r="E87" s="179">
        <v>60.155999999999999</v>
      </c>
      <c r="F87" s="180"/>
      <c r="G87" s="181">
        <f>ROUND(E87*F87,2)</f>
        <v>0</v>
      </c>
      <c r="H87" s="164"/>
      <c r="I87" s="163">
        <f>ROUND(E87*H87,2)</f>
        <v>0</v>
      </c>
      <c r="J87" s="164"/>
      <c r="K87" s="163">
        <f>ROUND(E87*J87,2)</f>
        <v>0</v>
      </c>
      <c r="L87" s="163">
        <v>21</v>
      </c>
      <c r="M87" s="163">
        <f>G87*(1+L87/100)</f>
        <v>0</v>
      </c>
      <c r="N87" s="163">
        <v>0</v>
      </c>
      <c r="O87" s="163">
        <f>ROUND(E87*N87,2)</f>
        <v>0</v>
      </c>
      <c r="P87" s="163">
        <v>0</v>
      </c>
      <c r="Q87" s="163">
        <f>ROUND(E87*P87,2)</f>
        <v>0</v>
      </c>
      <c r="R87" s="163"/>
      <c r="S87" s="163" t="s">
        <v>107</v>
      </c>
      <c r="T87" s="163" t="s">
        <v>107</v>
      </c>
      <c r="U87" s="163">
        <v>0.1024</v>
      </c>
      <c r="V87" s="163">
        <f>ROUND(E87*U87,2)</f>
        <v>6.16</v>
      </c>
      <c r="W87" s="163"/>
      <c r="X87" s="163" t="s">
        <v>108</v>
      </c>
      <c r="Y87" s="154"/>
      <c r="Z87" s="154"/>
      <c r="AA87" s="154"/>
      <c r="AB87" s="154"/>
      <c r="AC87" s="154"/>
      <c r="AD87" s="154"/>
      <c r="AE87" s="154"/>
      <c r="AF87" s="154"/>
      <c r="AG87" s="154" t="s">
        <v>109</v>
      </c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outlineLevel="1" x14ac:dyDescent="0.2">
      <c r="A88" s="161"/>
      <c r="B88" s="162"/>
      <c r="C88" s="191" t="s">
        <v>189</v>
      </c>
      <c r="D88" s="165"/>
      <c r="E88" s="166">
        <v>60.155999999999999</v>
      </c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54"/>
      <c r="Z88" s="154"/>
      <c r="AA88" s="154"/>
      <c r="AB88" s="154"/>
      <c r="AC88" s="154"/>
      <c r="AD88" s="154"/>
      <c r="AE88" s="154"/>
      <c r="AF88" s="154"/>
      <c r="AG88" s="154" t="s">
        <v>111</v>
      </c>
      <c r="AH88" s="154">
        <v>5</v>
      </c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">
      <c r="A89" s="176">
        <v>5</v>
      </c>
      <c r="B89" s="177" t="s">
        <v>190</v>
      </c>
      <c r="C89" s="190" t="s">
        <v>191</v>
      </c>
      <c r="D89" s="178" t="s">
        <v>106</v>
      </c>
      <c r="E89" s="179">
        <v>16.041599999999999</v>
      </c>
      <c r="F89" s="180"/>
      <c r="G89" s="181">
        <f>ROUND(E89*F89,2)</f>
        <v>0</v>
      </c>
      <c r="H89" s="164"/>
      <c r="I89" s="163">
        <f>ROUND(E89*H89,2)</f>
        <v>0</v>
      </c>
      <c r="J89" s="164"/>
      <c r="K89" s="163">
        <f>ROUND(E89*J89,2)</f>
        <v>0</v>
      </c>
      <c r="L89" s="163">
        <v>21</v>
      </c>
      <c r="M89" s="163">
        <f>G89*(1+L89/100)</f>
        <v>0</v>
      </c>
      <c r="N89" s="163">
        <v>0</v>
      </c>
      <c r="O89" s="163">
        <f>ROUND(E89*N89,2)</f>
        <v>0</v>
      </c>
      <c r="P89" s="163">
        <v>0</v>
      </c>
      <c r="Q89" s="163">
        <f>ROUND(E89*P89,2)</f>
        <v>0</v>
      </c>
      <c r="R89" s="163"/>
      <c r="S89" s="163" t="s">
        <v>107</v>
      </c>
      <c r="T89" s="163" t="s">
        <v>107</v>
      </c>
      <c r="U89" s="163">
        <v>0.35</v>
      </c>
      <c r="V89" s="163">
        <f>ROUND(E89*U89,2)</f>
        <v>5.61</v>
      </c>
      <c r="W89" s="163"/>
      <c r="X89" s="163" t="s">
        <v>108</v>
      </c>
      <c r="Y89" s="154"/>
      <c r="Z89" s="154"/>
      <c r="AA89" s="154"/>
      <c r="AB89" s="154"/>
      <c r="AC89" s="154"/>
      <c r="AD89" s="154"/>
      <c r="AE89" s="154"/>
      <c r="AF89" s="154"/>
      <c r="AG89" s="154" t="s">
        <v>109</v>
      </c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">
      <c r="A90" s="161"/>
      <c r="B90" s="162"/>
      <c r="C90" s="191" t="s">
        <v>192</v>
      </c>
      <c r="D90" s="165"/>
      <c r="E90" s="166">
        <v>16.041599999999999</v>
      </c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54"/>
      <c r="Z90" s="154"/>
      <c r="AA90" s="154"/>
      <c r="AB90" s="154"/>
      <c r="AC90" s="154"/>
      <c r="AD90" s="154"/>
      <c r="AE90" s="154"/>
      <c r="AF90" s="154"/>
      <c r="AG90" s="154" t="s">
        <v>111</v>
      </c>
      <c r="AH90" s="154">
        <v>5</v>
      </c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">
      <c r="A91" s="176">
        <v>6</v>
      </c>
      <c r="B91" s="177" t="s">
        <v>193</v>
      </c>
      <c r="C91" s="190" t="s">
        <v>194</v>
      </c>
      <c r="D91" s="178" t="s">
        <v>106</v>
      </c>
      <c r="E91" s="179">
        <v>153.49600000000001</v>
      </c>
      <c r="F91" s="180"/>
      <c r="G91" s="181">
        <f>ROUND(E91*F91,2)</f>
        <v>0</v>
      </c>
      <c r="H91" s="164"/>
      <c r="I91" s="163">
        <f>ROUND(E91*H91,2)</f>
        <v>0</v>
      </c>
      <c r="J91" s="164"/>
      <c r="K91" s="163">
        <f>ROUND(E91*J91,2)</f>
        <v>0</v>
      </c>
      <c r="L91" s="163">
        <v>21</v>
      </c>
      <c r="M91" s="163">
        <f>G91*(1+L91/100)</f>
        <v>0</v>
      </c>
      <c r="N91" s="163">
        <v>0</v>
      </c>
      <c r="O91" s="163">
        <f>ROUND(E91*N91,2)</f>
        <v>0</v>
      </c>
      <c r="P91" s="163">
        <v>0</v>
      </c>
      <c r="Q91" s="163">
        <f>ROUND(E91*P91,2)</f>
        <v>0</v>
      </c>
      <c r="R91" s="163"/>
      <c r="S91" s="163" t="s">
        <v>107</v>
      </c>
      <c r="T91" s="163" t="s">
        <v>107</v>
      </c>
      <c r="U91" s="163">
        <v>0.20200000000000001</v>
      </c>
      <c r="V91" s="163">
        <f>ROUND(E91*U91,2)</f>
        <v>31.01</v>
      </c>
      <c r="W91" s="163"/>
      <c r="X91" s="163" t="s">
        <v>108</v>
      </c>
      <c r="Y91" s="154"/>
      <c r="Z91" s="154"/>
      <c r="AA91" s="154"/>
      <c r="AB91" s="154"/>
      <c r="AC91" s="154"/>
      <c r="AD91" s="154"/>
      <c r="AE91" s="154"/>
      <c r="AF91" s="154"/>
      <c r="AG91" s="154" t="s">
        <v>109</v>
      </c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">
      <c r="A92" s="161"/>
      <c r="B92" s="162"/>
      <c r="C92" s="191" t="s">
        <v>195</v>
      </c>
      <c r="D92" s="165"/>
      <c r="E92" s="166">
        <v>200.52</v>
      </c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54"/>
      <c r="Z92" s="154"/>
      <c r="AA92" s="154"/>
      <c r="AB92" s="154"/>
      <c r="AC92" s="154"/>
      <c r="AD92" s="154"/>
      <c r="AE92" s="154"/>
      <c r="AF92" s="154"/>
      <c r="AG92" s="154" t="s">
        <v>111</v>
      </c>
      <c r="AH92" s="154">
        <v>5</v>
      </c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 x14ac:dyDescent="0.2">
      <c r="A93" s="161"/>
      <c r="B93" s="162"/>
      <c r="C93" s="191" t="s">
        <v>196</v>
      </c>
      <c r="D93" s="165"/>
      <c r="E93" s="166">
        <v>-47.024000000000001</v>
      </c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54"/>
      <c r="Z93" s="154"/>
      <c r="AA93" s="154"/>
      <c r="AB93" s="154"/>
      <c r="AC93" s="154"/>
      <c r="AD93" s="154"/>
      <c r="AE93" s="154"/>
      <c r="AF93" s="154"/>
      <c r="AG93" s="154" t="s">
        <v>111</v>
      </c>
      <c r="AH93" s="154">
        <v>5</v>
      </c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 x14ac:dyDescent="0.2">
      <c r="A94" s="176">
        <v>7</v>
      </c>
      <c r="B94" s="177" t="s">
        <v>197</v>
      </c>
      <c r="C94" s="190" t="s">
        <v>198</v>
      </c>
      <c r="D94" s="178" t="s">
        <v>106</v>
      </c>
      <c r="E94" s="179">
        <v>22</v>
      </c>
      <c r="F94" s="180"/>
      <c r="G94" s="181">
        <f>ROUND(E94*F94,2)</f>
        <v>0</v>
      </c>
      <c r="H94" s="164"/>
      <c r="I94" s="163">
        <f>ROUND(E94*H94,2)</f>
        <v>0</v>
      </c>
      <c r="J94" s="164"/>
      <c r="K94" s="163">
        <f>ROUND(E94*J94,2)</f>
        <v>0</v>
      </c>
      <c r="L94" s="163">
        <v>21</v>
      </c>
      <c r="M94" s="163">
        <f>G94*(1+L94/100)</f>
        <v>0</v>
      </c>
      <c r="N94" s="163">
        <v>0</v>
      </c>
      <c r="O94" s="163">
        <f>ROUND(E94*N94,2)</f>
        <v>0</v>
      </c>
      <c r="P94" s="163">
        <v>0</v>
      </c>
      <c r="Q94" s="163">
        <f>ROUND(E94*P94,2)</f>
        <v>0</v>
      </c>
      <c r="R94" s="163"/>
      <c r="S94" s="163" t="s">
        <v>107</v>
      </c>
      <c r="T94" s="163" t="s">
        <v>107</v>
      </c>
      <c r="U94" s="163">
        <v>1.587</v>
      </c>
      <c r="V94" s="163">
        <f>ROUND(E94*U94,2)</f>
        <v>34.909999999999997</v>
      </c>
      <c r="W94" s="163"/>
      <c r="X94" s="163" t="s">
        <v>108</v>
      </c>
      <c r="Y94" s="154"/>
      <c r="Z94" s="154"/>
      <c r="AA94" s="154"/>
      <c r="AB94" s="154"/>
      <c r="AC94" s="154"/>
      <c r="AD94" s="154"/>
      <c r="AE94" s="154"/>
      <c r="AF94" s="154"/>
      <c r="AG94" s="154" t="s">
        <v>109</v>
      </c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outlineLevel="1" x14ac:dyDescent="0.2">
      <c r="A95" s="161"/>
      <c r="B95" s="162"/>
      <c r="C95" s="191" t="s">
        <v>199</v>
      </c>
      <c r="D95" s="165"/>
      <c r="E95" s="166">
        <v>12</v>
      </c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54"/>
      <c r="Z95" s="154"/>
      <c r="AA95" s="154"/>
      <c r="AB95" s="154"/>
      <c r="AC95" s="154"/>
      <c r="AD95" s="154"/>
      <c r="AE95" s="154"/>
      <c r="AF95" s="154"/>
      <c r="AG95" s="154" t="s">
        <v>111</v>
      </c>
      <c r="AH95" s="154">
        <v>0</v>
      </c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outlineLevel="1" x14ac:dyDescent="0.2">
      <c r="A96" s="161"/>
      <c r="B96" s="162"/>
      <c r="C96" s="191" t="s">
        <v>200</v>
      </c>
      <c r="D96" s="165"/>
      <c r="E96" s="166">
        <v>10</v>
      </c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54"/>
      <c r="Z96" s="154"/>
      <c r="AA96" s="154"/>
      <c r="AB96" s="154"/>
      <c r="AC96" s="154"/>
      <c r="AD96" s="154"/>
      <c r="AE96" s="154"/>
      <c r="AF96" s="154"/>
      <c r="AG96" s="154" t="s">
        <v>111</v>
      </c>
      <c r="AH96" s="154">
        <v>0</v>
      </c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76">
        <v>8</v>
      </c>
      <c r="B97" s="177" t="s">
        <v>201</v>
      </c>
      <c r="C97" s="190" t="s">
        <v>202</v>
      </c>
      <c r="D97" s="178" t="s">
        <v>203</v>
      </c>
      <c r="E97" s="179">
        <v>37.4</v>
      </c>
      <c r="F97" s="180"/>
      <c r="G97" s="181">
        <f>ROUND(E97*F97,2)</f>
        <v>0</v>
      </c>
      <c r="H97" s="164"/>
      <c r="I97" s="163">
        <f>ROUND(E97*H97,2)</f>
        <v>0</v>
      </c>
      <c r="J97" s="164"/>
      <c r="K97" s="163">
        <f>ROUND(E97*J97,2)</f>
        <v>0</v>
      </c>
      <c r="L97" s="163">
        <v>21</v>
      </c>
      <c r="M97" s="163">
        <f>G97*(1+L97/100)</f>
        <v>0</v>
      </c>
      <c r="N97" s="163">
        <v>1</v>
      </c>
      <c r="O97" s="163">
        <f>ROUND(E97*N97,2)</f>
        <v>37.4</v>
      </c>
      <c r="P97" s="163">
        <v>0</v>
      </c>
      <c r="Q97" s="163">
        <f>ROUND(E97*P97,2)</f>
        <v>0</v>
      </c>
      <c r="R97" s="163" t="s">
        <v>204</v>
      </c>
      <c r="S97" s="163" t="s">
        <v>107</v>
      </c>
      <c r="T97" s="163" t="s">
        <v>107</v>
      </c>
      <c r="U97" s="163">
        <v>0</v>
      </c>
      <c r="V97" s="163">
        <f>ROUND(E97*U97,2)</f>
        <v>0</v>
      </c>
      <c r="W97" s="163"/>
      <c r="X97" s="163" t="s">
        <v>205</v>
      </c>
      <c r="Y97" s="154"/>
      <c r="Z97" s="154"/>
      <c r="AA97" s="154"/>
      <c r="AB97" s="154"/>
      <c r="AC97" s="154"/>
      <c r="AD97" s="154"/>
      <c r="AE97" s="154"/>
      <c r="AF97" s="154"/>
      <c r="AG97" s="154" t="s">
        <v>206</v>
      </c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61"/>
      <c r="B98" s="162"/>
      <c r="C98" s="191" t="s">
        <v>207</v>
      </c>
      <c r="D98" s="165"/>
      <c r="E98" s="166">
        <v>37.4</v>
      </c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54"/>
      <c r="Z98" s="154"/>
      <c r="AA98" s="154"/>
      <c r="AB98" s="154"/>
      <c r="AC98" s="154"/>
      <c r="AD98" s="154"/>
      <c r="AE98" s="154"/>
      <c r="AF98" s="154"/>
      <c r="AG98" s="154" t="s">
        <v>111</v>
      </c>
      <c r="AH98" s="154">
        <v>5</v>
      </c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outlineLevel="1" x14ac:dyDescent="0.2">
      <c r="A99" s="176">
        <v>9</v>
      </c>
      <c r="B99" s="177" t="s">
        <v>208</v>
      </c>
      <c r="C99" s="190" t="s">
        <v>209</v>
      </c>
      <c r="D99" s="178" t="s">
        <v>106</v>
      </c>
      <c r="E99" s="179">
        <v>47.024000000000001</v>
      </c>
      <c r="F99" s="180"/>
      <c r="G99" s="181">
        <f>ROUND(E99*F99,2)</f>
        <v>0</v>
      </c>
      <c r="H99" s="164"/>
      <c r="I99" s="163">
        <f>ROUND(E99*H99,2)</f>
        <v>0</v>
      </c>
      <c r="J99" s="164"/>
      <c r="K99" s="163">
        <f>ROUND(E99*J99,2)</f>
        <v>0</v>
      </c>
      <c r="L99" s="163">
        <v>21</v>
      </c>
      <c r="M99" s="163">
        <f>G99*(1+L99/100)</f>
        <v>0</v>
      </c>
      <c r="N99" s="163">
        <v>0</v>
      </c>
      <c r="O99" s="163">
        <f>ROUND(E99*N99,2)</f>
        <v>0</v>
      </c>
      <c r="P99" s="163">
        <v>0</v>
      </c>
      <c r="Q99" s="163">
        <f>ROUND(E99*P99,2)</f>
        <v>0</v>
      </c>
      <c r="R99" s="163"/>
      <c r="S99" s="163" t="s">
        <v>107</v>
      </c>
      <c r="T99" s="163" t="s">
        <v>107</v>
      </c>
      <c r="U99" s="163">
        <v>5.2999999999999999E-2</v>
      </c>
      <c r="V99" s="163">
        <f>ROUND(E99*U99,2)</f>
        <v>2.4900000000000002</v>
      </c>
      <c r="W99" s="163"/>
      <c r="X99" s="163" t="s">
        <v>108</v>
      </c>
      <c r="Y99" s="154"/>
      <c r="Z99" s="154"/>
      <c r="AA99" s="154"/>
      <c r="AB99" s="154"/>
      <c r="AC99" s="154"/>
      <c r="AD99" s="154"/>
      <c r="AE99" s="154"/>
      <c r="AF99" s="154"/>
      <c r="AG99" s="154" t="s">
        <v>109</v>
      </c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outlineLevel="1" x14ac:dyDescent="0.2">
      <c r="A100" s="161"/>
      <c r="B100" s="162"/>
      <c r="C100" s="191" t="s">
        <v>210</v>
      </c>
      <c r="D100" s="165"/>
      <c r="E100" s="166">
        <v>14.3584</v>
      </c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54"/>
      <c r="Z100" s="154"/>
      <c r="AA100" s="154"/>
      <c r="AB100" s="154"/>
      <c r="AC100" s="154"/>
      <c r="AD100" s="154"/>
      <c r="AE100" s="154"/>
      <c r="AF100" s="154"/>
      <c r="AG100" s="154" t="s">
        <v>111</v>
      </c>
      <c r="AH100" s="154">
        <v>5</v>
      </c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outlineLevel="1" x14ac:dyDescent="0.2">
      <c r="A101" s="161"/>
      <c r="B101" s="162"/>
      <c r="C101" s="191" t="s">
        <v>211</v>
      </c>
      <c r="D101" s="165"/>
      <c r="E101" s="166">
        <v>6</v>
      </c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54"/>
      <c r="Z101" s="154"/>
      <c r="AA101" s="154"/>
      <c r="AB101" s="154"/>
      <c r="AC101" s="154"/>
      <c r="AD101" s="154"/>
      <c r="AE101" s="154"/>
      <c r="AF101" s="154"/>
      <c r="AG101" s="154" t="s">
        <v>111</v>
      </c>
      <c r="AH101" s="154">
        <v>5</v>
      </c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outlineLevel="1" x14ac:dyDescent="0.2">
      <c r="A102" s="161"/>
      <c r="B102" s="162"/>
      <c r="C102" s="191" t="s">
        <v>212</v>
      </c>
      <c r="D102" s="165"/>
      <c r="E102" s="166">
        <v>22</v>
      </c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54"/>
      <c r="Z102" s="154"/>
      <c r="AA102" s="154"/>
      <c r="AB102" s="154"/>
      <c r="AC102" s="154"/>
      <c r="AD102" s="154"/>
      <c r="AE102" s="154"/>
      <c r="AF102" s="154"/>
      <c r="AG102" s="154" t="s">
        <v>111</v>
      </c>
      <c r="AH102" s="154">
        <v>5</v>
      </c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0" outlineLevel="1" x14ac:dyDescent="0.2">
      <c r="A103" s="161"/>
      <c r="B103" s="162"/>
      <c r="C103" s="191" t="s">
        <v>213</v>
      </c>
      <c r="D103" s="165"/>
      <c r="E103" s="166">
        <v>4.6656000000000004</v>
      </c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54"/>
      <c r="Z103" s="154"/>
      <c r="AA103" s="154"/>
      <c r="AB103" s="154"/>
      <c r="AC103" s="154"/>
      <c r="AD103" s="154"/>
      <c r="AE103" s="154"/>
      <c r="AF103" s="154"/>
      <c r="AG103" s="154" t="s">
        <v>111</v>
      </c>
      <c r="AH103" s="154">
        <v>0</v>
      </c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ht="22.5" outlineLevel="1" x14ac:dyDescent="0.2">
      <c r="A104" s="176">
        <v>10</v>
      </c>
      <c r="B104" s="177" t="s">
        <v>214</v>
      </c>
      <c r="C104" s="190" t="s">
        <v>215</v>
      </c>
      <c r="D104" s="178" t="s">
        <v>106</v>
      </c>
      <c r="E104" s="179">
        <v>47.024000000000001</v>
      </c>
      <c r="F104" s="180"/>
      <c r="G104" s="181">
        <f>ROUND(E104*F104,2)</f>
        <v>0</v>
      </c>
      <c r="H104" s="164"/>
      <c r="I104" s="163">
        <f>ROUND(E104*H104,2)</f>
        <v>0</v>
      </c>
      <c r="J104" s="164"/>
      <c r="K104" s="163">
        <f>ROUND(E104*J104,2)</f>
        <v>0</v>
      </c>
      <c r="L104" s="163">
        <v>21</v>
      </c>
      <c r="M104" s="163">
        <f>G104*(1+L104/100)</f>
        <v>0</v>
      </c>
      <c r="N104" s="163">
        <v>0</v>
      </c>
      <c r="O104" s="163">
        <f>ROUND(E104*N104,2)</f>
        <v>0</v>
      </c>
      <c r="P104" s="163">
        <v>0</v>
      </c>
      <c r="Q104" s="163">
        <f>ROUND(E104*P104,2)</f>
        <v>0</v>
      </c>
      <c r="R104" s="163"/>
      <c r="S104" s="163" t="s">
        <v>107</v>
      </c>
      <c r="T104" s="163" t="s">
        <v>107</v>
      </c>
      <c r="U104" s="163">
        <v>5.1999999999999998E-3</v>
      </c>
      <c r="V104" s="163">
        <f>ROUND(E104*U104,2)</f>
        <v>0.24</v>
      </c>
      <c r="W104" s="163"/>
      <c r="X104" s="163" t="s">
        <v>108</v>
      </c>
      <c r="Y104" s="154"/>
      <c r="Z104" s="154"/>
      <c r="AA104" s="154"/>
      <c r="AB104" s="154"/>
      <c r="AC104" s="154"/>
      <c r="AD104" s="154"/>
      <c r="AE104" s="154"/>
      <c r="AF104" s="154"/>
      <c r="AG104" s="154" t="s">
        <v>109</v>
      </c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 x14ac:dyDescent="0.2">
      <c r="A105" s="161"/>
      <c r="B105" s="162"/>
      <c r="C105" s="191" t="s">
        <v>216</v>
      </c>
      <c r="D105" s="165"/>
      <c r="E105" s="166">
        <v>47.024000000000001</v>
      </c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54"/>
      <c r="Z105" s="154"/>
      <c r="AA105" s="154"/>
      <c r="AB105" s="154"/>
      <c r="AC105" s="154"/>
      <c r="AD105" s="154"/>
      <c r="AE105" s="154"/>
      <c r="AF105" s="154"/>
      <c r="AG105" s="154" t="s">
        <v>111</v>
      </c>
      <c r="AH105" s="154">
        <v>5</v>
      </c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">
      <c r="A106" s="176">
        <v>11</v>
      </c>
      <c r="B106" s="177" t="s">
        <v>217</v>
      </c>
      <c r="C106" s="190" t="s">
        <v>218</v>
      </c>
      <c r="D106" s="178" t="s">
        <v>106</v>
      </c>
      <c r="E106" s="179">
        <v>47.024000000000001</v>
      </c>
      <c r="F106" s="180"/>
      <c r="G106" s="181">
        <f>ROUND(E106*F106,2)</f>
        <v>0</v>
      </c>
      <c r="H106" s="164"/>
      <c r="I106" s="163">
        <f>ROUND(E106*H106,2)</f>
        <v>0</v>
      </c>
      <c r="J106" s="164"/>
      <c r="K106" s="163">
        <f>ROUND(E106*J106,2)</f>
        <v>0</v>
      </c>
      <c r="L106" s="163">
        <v>21</v>
      </c>
      <c r="M106" s="163">
        <f>G106*(1+L106/100)</f>
        <v>0</v>
      </c>
      <c r="N106" s="163">
        <v>0</v>
      </c>
      <c r="O106" s="163">
        <f>ROUND(E106*N106,2)</f>
        <v>0</v>
      </c>
      <c r="P106" s="163">
        <v>0</v>
      </c>
      <c r="Q106" s="163">
        <f>ROUND(E106*P106,2)</f>
        <v>0</v>
      </c>
      <c r="R106" s="163"/>
      <c r="S106" s="163" t="s">
        <v>219</v>
      </c>
      <c r="T106" s="163" t="s">
        <v>220</v>
      </c>
      <c r="U106" s="163">
        <v>0</v>
      </c>
      <c r="V106" s="163">
        <f>ROUND(E106*U106,2)</f>
        <v>0</v>
      </c>
      <c r="W106" s="163"/>
      <c r="X106" s="163" t="s">
        <v>108</v>
      </c>
      <c r="Y106" s="154"/>
      <c r="Z106" s="154"/>
      <c r="AA106" s="154"/>
      <c r="AB106" s="154"/>
      <c r="AC106" s="154"/>
      <c r="AD106" s="154"/>
      <c r="AE106" s="154"/>
      <c r="AF106" s="154"/>
      <c r="AG106" s="154" t="s">
        <v>109</v>
      </c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">
      <c r="A107" s="161"/>
      <c r="B107" s="162"/>
      <c r="C107" s="191" t="s">
        <v>221</v>
      </c>
      <c r="D107" s="165"/>
      <c r="E107" s="166">
        <v>47.024000000000001</v>
      </c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54"/>
      <c r="Z107" s="154"/>
      <c r="AA107" s="154"/>
      <c r="AB107" s="154"/>
      <c r="AC107" s="154"/>
      <c r="AD107" s="154"/>
      <c r="AE107" s="154"/>
      <c r="AF107" s="154"/>
      <c r="AG107" s="154" t="s">
        <v>111</v>
      </c>
      <c r="AH107" s="154">
        <v>5</v>
      </c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">
      <c r="A108" s="176">
        <v>12</v>
      </c>
      <c r="B108" s="177" t="s">
        <v>222</v>
      </c>
      <c r="C108" s="190" t="s">
        <v>574</v>
      </c>
      <c r="D108" s="178" t="s">
        <v>223</v>
      </c>
      <c r="E108" s="179">
        <v>683</v>
      </c>
      <c r="F108" s="180"/>
      <c r="G108" s="181">
        <f>ROUND(E108*F108,2)</f>
        <v>0</v>
      </c>
      <c r="H108" s="164"/>
      <c r="I108" s="163">
        <f>ROUND(E108*H108,2)</f>
        <v>0</v>
      </c>
      <c r="J108" s="164"/>
      <c r="K108" s="163">
        <f>ROUND(E108*J108,2)</f>
        <v>0</v>
      </c>
      <c r="L108" s="163">
        <v>21</v>
      </c>
      <c r="M108" s="163">
        <f>G108*(1+L108/100)</f>
        <v>0</v>
      </c>
      <c r="N108" s="163">
        <v>1.044E-2</v>
      </c>
      <c r="O108" s="163">
        <f>ROUND(E108*N108,2)</f>
        <v>7.13</v>
      </c>
      <c r="P108" s="163">
        <v>0</v>
      </c>
      <c r="Q108" s="163">
        <f>ROUND(E108*P108,2)</f>
        <v>0</v>
      </c>
      <c r="R108" s="163"/>
      <c r="S108" s="163" t="s">
        <v>219</v>
      </c>
      <c r="T108" s="163" t="s">
        <v>220</v>
      </c>
      <c r="U108" s="163">
        <v>3.39</v>
      </c>
      <c r="V108" s="163">
        <f>ROUND(E108*U108,2)</f>
        <v>2315.37</v>
      </c>
      <c r="W108" s="163"/>
      <c r="X108" s="163" t="s">
        <v>108</v>
      </c>
      <c r="Y108" s="154"/>
      <c r="Z108" s="154"/>
      <c r="AA108" s="154"/>
      <c r="AB108" s="154"/>
      <c r="AC108" s="154"/>
      <c r="AD108" s="154"/>
      <c r="AE108" s="154"/>
      <c r="AF108" s="154"/>
      <c r="AG108" s="154" t="s">
        <v>109</v>
      </c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ht="22.5" outlineLevel="1" x14ac:dyDescent="0.2">
      <c r="A109" s="161"/>
      <c r="B109" s="162"/>
      <c r="C109" s="191" t="s">
        <v>224</v>
      </c>
      <c r="D109" s="165"/>
      <c r="E109" s="166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54"/>
      <c r="Z109" s="154"/>
      <c r="AA109" s="154"/>
      <c r="AB109" s="154"/>
      <c r="AC109" s="154"/>
      <c r="AD109" s="154"/>
      <c r="AE109" s="154"/>
      <c r="AF109" s="154"/>
      <c r="AG109" s="154" t="s">
        <v>111</v>
      </c>
      <c r="AH109" s="154">
        <v>0</v>
      </c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">
      <c r="A110" s="161"/>
      <c r="B110" s="162"/>
      <c r="C110" s="191" t="s">
        <v>225</v>
      </c>
      <c r="D110" s="165"/>
      <c r="E110" s="166">
        <v>30</v>
      </c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54"/>
      <c r="Z110" s="154"/>
      <c r="AA110" s="154"/>
      <c r="AB110" s="154"/>
      <c r="AC110" s="154"/>
      <c r="AD110" s="154"/>
      <c r="AE110" s="154"/>
      <c r="AF110" s="154"/>
      <c r="AG110" s="154" t="s">
        <v>111</v>
      </c>
      <c r="AH110" s="154">
        <v>0</v>
      </c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outlineLevel="1" x14ac:dyDescent="0.2">
      <c r="A111" s="161"/>
      <c r="B111" s="162"/>
      <c r="C111" s="191" t="s">
        <v>226</v>
      </c>
      <c r="D111" s="165"/>
      <c r="E111" s="166">
        <v>200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54"/>
      <c r="Z111" s="154"/>
      <c r="AA111" s="154"/>
      <c r="AB111" s="154"/>
      <c r="AC111" s="154"/>
      <c r="AD111" s="154"/>
      <c r="AE111" s="154"/>
      <c r="AF111" s="154"/>
      <c r="AG111" s="154" t="s">
        <v>111</v>
      </c>
      <c r="AH111" s="154">
        <v>0</v>
      </c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60" outlineLevel="1" x14ac:dyDescent="0.2">
      <c r="A112" s="161"/>
      <c r="B112" s="162"/>
      <c r="C112" s="191" t="s">
        <v>227</v>
      </c>
      <c r="D112" s="165"/>
      <c r="E112" s="166">
        <v>206</v>
      </c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54"/>
      <c r="Z112" s="154"/>
      <c r="AA112" s="154"/>
      <c r="AB112" s="154"/>
      <c r="AC112" s="154"/>
      <c r="AD112" s="154"/>
      <c r="AE112" s="154"/>
      <c r="AF112" s="154"/>
      <c r="AG112" s="154" t="s">
        <v>111</v>
      </c>
      <c r="AH112" s="154">
        <v>0</v>
      </c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outlineLevel="1" x14ac:dyDescent="0.2">
      <c r="A113" s="161"/>
      <c r="B113" s="162"/>
      <c r="C113" s="191" t="s">
        <v>228</v>
      </c>
      <c r="D113" s="165"/>
      <c r="E113" s="166">
        <v>150</v>
      </c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54"/>
      <c r="Z113" s="154"/>
      <c r="AA113" s="154"/>
      <c r="AB113" s="154"/>
      <c r="AC113" s="154"/>
      <c r="AD113" s="154"/>
      <c r="AE113" s="154"/>
      <c r="AF113" s="154"/>
      <c r="AG113" s="154" t="s">
        <v>111</v>
      </c>
      <c r="AH113" s="154">
        <v>0</v>
      </c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outlineLevel="1" x14ac:dyDescent="0.2">
      <c r="A114" s="161"/>
      <c r="B114" s="162"/>
      <c r="C114" s="191" t="s">
        <v>229</v>
      </c>
      <c r="D114" s="165"/>
      <c r="E114" s="166">
        <v>97</v>
      </c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54"/>
      <c r="Z114" s="154"/>
      <c r="AA114" s="154"/>
      <c r="AB114" s="154"/>
      <c r="AC114" s="154"/>
      <c r="AD114" s="154"/>
      <c r="AE114" s="154"/>
      <c r="AF114" s="154"/>
      <c r="AG114" s="154" t="s">
        <v>111</v>
      </c>
      <c r="AH114" s="154">
        <v>0</v>
      </c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ht="22.5" outlineLevel="1" x14ac:dyDescent="0.2">
      <c r="A115" s="176">
        <v>13</v>
      </c>
      <c r="B115" s="177" t="s">
        <v>230</v>
      </c>
      <c r="C115" s="190" t="s">
        <v>231</v>
      </c>
      <c r="D115" s="178" t="s">
        <v>106</v>
      </c>
      <c r="E115" s="179">
        <v>2.052</v>
      </c>
      <c r="F115" s="180"/>
      <c r="G115" s="181">
        <f>ROUND(E115*F115,2)</f>
        <v>0</v>
      </c>
      <c r="H115" s="164"/>
      <c r="I115" s="163">
        <f>ROUND(E115*H115,2)</f>
        <v>0</v>
      </c>
      <c r="J115" s="164"/>
      <c r="K115" s="163">
        <f>ROUND(E115*J115,2)</f>
        <v>0</v>
      </c>
      <c r="L115" s="163">
        <v>21</v>
      </c>
      <c r="M115" s="163">
        <f>G115*(1+L115/100)</f>
        <v>0</v>
      </c>
      <c r="N115" s="163">
        <v>0</v>
      </c>
      <c r="O115" s="163">
        <f>ROUND(E115*N115,2)</f>
        <v>0</v>
      </c>
      <c r="P115" s="163">
        <v>2.5</v>
      </c>
      <c r="Q115" s="163">
        <f>ROUND(E115*P115,2)</f>
        <v>5.13</v>
      </c>
      <c r="R115" s="163"/>
      <c r="S115" s="163" t="s">
        <v>107</v>
      </c>
      <c r="T115" s="163" t="s">
        <v>107</v>
      </c>
      <c r="U115" s="163">
        <v>0.77</v>
      </c>
      <c r="V115" s="163">
        <f>ROUND(E115*U115,2)</f>
        <v>1.58</v>
      </c>
      <c r="W115" s="163"/>
      <c r="X115" s="163" t="s">
        <v>108</v>
      </c>
      <c r="Y115" s="154"/>
      <c r="Z115" s="154"/>
      <c r="AA115" s="154"/>
      <c r="AB115" s="154"/>
      <c r="AC115" s="154"/>
      <c r="AD115" s="154"/>
      <c r="AE115" s="154"/>
      <c r="AF115" s="154"/>
      <c r="AG115" s="154" t="s">
        <v>109</v>
      </c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</row>
    <row r="116" spans="1:60" ht="22.5" outlineLevel="1" x14ac:dyDescent="0.2">
      <c r="A116" s="161"/>
      <c r="B116" s="162"/>
      <c r="C116" s="191" t="s">
        <v>232</v>
      </c>
      <c r="D116" s="165"/>
      <c r="E116" s="166">
        <v>2.052</v>
      </c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54"/>
      <c r="Z116" s="154"/>
      <c r="AA116" s="154"/>
      <c r="AB116" s="154"/>
      <c r="AC116" s="154"/>
      <c r="AD116" s="154"/>
      <c r="AE116" s="154"/>
      <c r="AF116" s="154"/>
      <c r="AG116" s="154" t="s">
        <v>111</v>
      </c>
      <c r="AH116" s="154">
        <v>0</v>
      </c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0" outlineLevel="1" x14ac:dyDescent="0.2">
      <c r="A117" s="182">
        <v>14</v>
      </c>
      <c r="B117" s="183" t="s">
        <v>233</v>
      </c>
      <c r="C117" s="192" t="s">
        <v>234</v>
      </c>
      <c r="D117" s="184" t="s">
        <v>106</v>
      </c>
      <c r="E117" s="185">
        <v>32</v>
      </c>
      <c r="F117" s="186"/>
      <c r="G117" s="187">
        <f>ROUND(E117*F117,2)</f>
        <v>0</v>
      </c>
      <c r="H117" s="164"/>
      <c r="I117" s="163">
        <f>ROUND(E117*H117,2)</f>
        <v>0</v>
      </c>
      <c r="J117" s="164"/>
      <c r="K117" s="163">
        <f>ROUND(E117*J117,2)</f>
        <v>0</v>
      </c>
      <c r="L117" s="163">
        <v>21</v>
      </c>
      <c r="M117" s="163">
        <f>G117*(1+L117/100)</f>
        <v>0</v>
      </c>
      <c r="N117" s="163">
        <v>0</v>
      </c>
      <c r="O117" s="163">
        <f>ROUND(E117*N117,2)</f>
        <v>0</v>
      </c>
      <c r="P117" s="163">
        <v>0</v>
      </c>
      <c r="Q117" s="163">
        <f>ROUND(E117*P117,2)</f>
        <v>0</v>
      </c>
      <c r="R117" s="163"/>
      <c r="S117" s="163" t="s">
        <v>107</v>
      </c>
      <c r="T117" s="163" t="s">
        <v>107</v>
      </c>
      <c r="U117" s="163">
        <v>1.7629999999999999</v>
      </c>
      <c r="V117" s="163">
        <f>ROUND(E117*U117,2)</f>
        <v>56.42</v>
      </c>
      <c r="W117" s="163"/>
      <c r="X117" s="163" t="s">
        <v>108</v>
      </c>
      <c r="Y117" s="154"/>
      <c r="Z117" s="154"/>
      <c r="AA117" s="154"/>
      <c r="AB117" s="154"/>
      <c r="AC117" s="154"/>
      <c r="AD117" s="154"/>
      <c r="AE117" s="154"/>
      <c r="AF117" s="154"/>
      <c r="AG117" s="154" t="s">
        <v>109</v>
      </c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">
      <c r="A118" s="182">
        <v>15</v>
      </c>
      <c r="B118" s="183" t="s">
        <v>235</v>
      </c>
      <c r="C118" s="192" t="s">
        <v>236</v>
      </c>
      <c r="D118" s="184" t="s">
        <v>138</v>
      </c>
      <c r="E118" s="185">
        <v>150</v>
      </c>
      <c r="F118" s="186"/>
      <c r="G118" s="187">
        <f>ROUND(E118*F118,2)</f>
        <v>0</v>
      </c>
      <c r="H118" s="164"/>
      <c r="I118" s="163">
        <f>ROUND(E118*H118,2)</f>
        <v>0</v>
      </c>
      <c r="J118" s="164"/>
      <c r="K118" s="163">
        <f>ROUND(E118*J118,2)</f>
        <v>0</v>
      </c>
      <c r="L118" s="163">
        <v>21</v>
      </c>
      <c r="M118" s="163">
        <f>G118*(1+L118/100)</f>
        <v>0</v>
      </c>
      <c r="N118" s="163">
        <v>0</v>
      </c>
      <c r="O118" s="163">
        <f>ROUND(E118*N118,2)</f>
        <v>0</v>
      </c>
      <c r="P118" s="163">
        <v>0</v>
      </c>
      <c r="Q118" s="163">
        <f>ROUND(E118*P118,2)</f>
        <v>0</v>
      </c>
      <c r="R118" s="163"/>
      <c r="S118" s="163" t="s">
        <v>107</v>
      </c>
      <c r="T118" s="163" t="s">
        <v>107</v>
      </c>
      <c r="U118" s="163">
        <v>4.7E-2</v>
      </c>
      <c r="V118" s="163">
        <f>ROUND(E118*U118,2)</f>
        <v>7.05</v>
      </c>
      <c r="W118" s="163"/>
      <c r="X118" s="163" t="s">
        <v>108</v>
      </c>
      <c r="Y118" s="154"/>
      <c r="Z118" s="154"/>
      <c r="AA118" s="154"/>
      <c r="AB118" s="154"/>
      <c r="AC118" s="154"/>
      <c r="AD118" s="154"/>
      <c r="AE118" s="154"/>
      <c r="AF118" s="154"/>
      <c r="AG118" s="154" t="s">
        <v>109</v>
      </c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0" outlineLevel="1" x14ac:dyDescent="0.2">
      <c r="A119" s="182">
        <v>16</v>
      </c>
      <c r="B119" s="183" t="s">
        <v>237</v>
      </c>
      <c r="C119" s="192" t="s">
        <v>238</v>
      </c>
      <c r="D119" s="184" t="s">
        <v>239</v>
      </c>
      <c r="E119" s="185">
        <v>20</v>
      </c>
      <c r="F119" s="186"/>
      <c r="G119" s="187">
        <f>ROUND(E119*F119,2)</f>
        <v>0</v>
      </c>
      <c r="H119" s="164"/>
      <c r="I119" s="163">
        <f>ROUND(E119*H119,2)</f>
        <v>0</v>
      </c>
      <c r="J119" s="164"/>
      <c r="K119" s="163">
        <f>ROUND(E119*J119,2)</f>
        <v>0</v>
      </c>
      <c r="L119" s="163">
        <v>21</v>
      </c>
      <c r="M119" s="163">
        <f>G119*(1+L119/100)</f>
        <v>0</v>
      </c>
      <c r="N119" s="163">
        <v>1E-3</v>
      </c>
      <c r="O119" s="163">
        <f>ROUND(E119*N119,2)</f>
        <v>0.02</v>
      </c>
      <c r="P119" s="163">
        <v>0</v>
      </c>
      <c r="Q119" s="163">
        <f>ROUND(E119*P119,2)</f>
        <v>0</v>
      </c>
      <c r="R119" s="163" t="s">
        <v>204</v>
      </c>
      <c r="S119" s="163" t="s">
        <v>107</v>
      </c>
      <c r="T119" s="163" t="s">
        <v>107</v>
      </c>
      <c r="U119" s="163">
        <v>0</v>
      </c>
      <c r="V119" s="163">
        <f>ROUND(E119*U119,2)</f>
        <v>0</v>
      </c>
      <c r="W119" s="163"/>
      <c r="X119" s="163" t="s">
        <v>205</v>
      </c>
      <c r="Y119" s="154"/>
      <c r="Z119" s="154"/>
      <c r="AA119" s="154"/>
      <c r="AB119" s="154"/>
      <c r="AC119" s="154"/>
      <c r="AD119" s="154"/>
      <c r="AE119" s="154"/>
      <c r="AF119" s="154"/>
      <c r="AG119" s="154" t="s">
        <v>206</v>
      </c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">
      <c r="A120" s="176">
        <v>17</v>
      </c>
      <c r="B120" s="177" t="s">
        <v>240</v>
      </c>
      <c r="C120" s="190" t="s">
        <v>241</v>
      </c>
      <c r="D120" s="178" t="s">
        <v>138</v>
      </c>
      <c r="E120" s="179">
        <v>150</v>
      </c>
      <c r="F120" s="180"/>
      <c r="G120" s="181">
        <f>ROUND(E120*F120,2)</f>
        <v>0</v>
      </c>
      <c r="H120" s="164"/>
      <c r="I120" s="163">
        <f>ROUND(E120*H120,2)</f>
        <v>0</v>
      </c>
      <c r="J120" s="164"/>
      <c r="K120" s="163">
        <f>ROUND(E120*J120,2)</f>
        <v>0</v>
      </c>
      <c r="L120" s="163">
        <v>21</v>
      </c>
      <c r="M120" s="163">
        <f>G120*(1+L120/100)</f>
        <v>0</v>
      </c>
      <c r="N120" s="163">
        <v>0</v>
      </c>
      <c r="O120" s="163">
        <f>ROUND(E120*N120,2)</f>
        <v>0</v>
      </c>
      <c r="P120" s="163">
        <v>0</v>
      </c>
      <c r="Q120" s="163">
        <f>ROUND(E120*P120,2)</f>
        <v>0</v>
      </c>
      <c r="R120" s="163"/>
      <c r="S120" s="163" t="s">
        <v>107</v>
      </c>
      <c r="T120" s="163" t="s">
        <v>107</v>
      </c>
      <c r="U120" s="163">
        <v>1.0999999999999999E-2</v>
      </c>
      <c r="V120" s="163">
        <f>ROUND(E120*U120,2)</f>
        <v>1.65</v>
      </c>
      <c r="W120" s="163"/>
      <c r="X120" s="163" t="s">
        <v>108</v>
      </c>
      <c r="Y120" s="154"/>
      <c r="Z120" s="154"/>
      <c r="AA120" s="154"/>
      <c r="AB120" s="154"/>
      <c r="AC120" s="154"/>
      <c r="AD120" s="154"/>
      <c r="AE120" s="154"/>
      <c r="AF120" s="154"/>
      <c r="AG120" s="154" t="s">
        <v>109</v>
      </c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0" outlineLevel="1" x14ac:dyDescent="0.2">
      <c r="A121" s="161"/>
      <c r="B121" s="162"/>
      <c r="C121" s="191" t="s">
        <v>242</v>
      </c>
      <c r="D121" s="165"/>
      <c r="E121" s="166">
        <v>150</v>
      </c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54"/>
      <c r="Z121" s="154"/>
      <c r="AA121" s="154"/>
      <c r="AB121" s="154"/>
      <c r="AC121" s="154"/>
      <c r="AD121" s="154"/>
      <c r="AE121" s="154"/>
      <c r="AF121" s="154"/>
      <c r="AG121" s="154" t="s">
        <v>111</v>
      </c>
      <c r="AH121" s="154">
        <v>5</v>
      </c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0" x14ac:dyDescent="0.2">
      <c r="A122" s="170" t="s">
        <v>102</v>
      </c>
      <c r="B122" s="171" t="s">
        <v>60</v>
      </c>
      <c r="C122" s="189" t="s">
        <v>61</v>
      </c>
      <c r="D122" s="172"/>
      <c r="E122" s="173"/>
      <c r="F122" s="174"/>
      <c r="G122" s="175">
        <f>SUMIF(AG123:AG137,"&lt;&gt;NOR",G123:G137)</f>
        <v>0</v>
      </c>
      <c r="H122" s="169"/>
      <c r="I122" s="169">
        <f>SUM(I123:I137)</f>
        <v>0</v>
      </c>
      <c r="J122" s="169"/>
      <c r="K122" s="169">
        <f>SUM(K123:K137)</f>
        <v>0</v>
      </c>
      <c r="L122" s="169"/>
      <c r="M122" s="169">
        <f>SUM(M123:M137)</f>
        <v>0</v>
      </c>
      <c r="N122" s="169"/>
      <c r="O122" s="169">
        <f>SUM(O123:O137)</f>
        <v>32.96</v>
      </c>
      <c r="P122" s="169"/>
      <c r="Q122" s="169">
        <f>SUM(Q123:Q137)</f>
        <v>0</v>
      </c>
      <c r="R122" s="169"/>
      <c r="S122" s="169"/>
      <c r="T122" s="169"/>
      <c r="U122" s="169"/>
      <c r="V122" s="169">
        <f>SUM(V123:V137)</f>
        <v>25.869999999999997</v>
      </c>
      <c r="W122" s="169"/>
      <c r="X122" s="169"/>
      <c r="AG122" t="s">
        <v>103</v>
      </c>
    </row>
    <row r="123" spans="1:60" outlineLevel="1" x14ac:dyDescent="0.2">
      <c r="A123" s="176">
        <v>18</v>
      </c>
      <c r="B123" s="177" t="s">
        <v>243</v>
      </c>
      <c r="C123" s="190" t="s">
        <v>244</v>
      </c>
      <c r="D123" s="178" t="s">
        <v>106</v>
      </c>
      <c r="E123" s="179">
        <v>0.71679999999999999</v>
      </c>
      <c r="F123" s="180"/>
      <c r="G123" s="181">
        <f>ROUND(E123*F123,2)</f>
        <v>0</v>
      </c>
      <c r="H123" s="164"/>
      <c r="I123" s="163">
        <f>ROUND(E123*H123,2)</f>
        <v>0</v>
      </c>
      <c r="J123" s="164"/>
      <c r="K123" s="163">
        <f>ROUND(E123*J123,2)</f>
        <v>0</v>
      </c>
      <c r="L123" s="163">
        <v>21</v>
      </c>
      <c r="M123" s="163">
        <f>G123*(1+L123/100)</f>
        <v>0</v>
      </c>
      <c r="N123" s="163">
        <v>2.5249999999999999</v>
      </c>
      <c r="O123" s="163">
        <f>ROUND(E123*N123,2)</f>
        <v>1.81</v>
      </c>
      <c r="P123" s="163">
        <v>0</v>
      </c>
      <c r="Q123" s="163">
        <f>ROUND(E123*P123,2)</f>
        <v>0</v>
      </c>
      <c r="R123" s="163"/>
      <c r="S123" s="163" t="s">
        <v>107</v>
      </c>
      <c r="T123" s="163" t="s">
        <v>107</v>
      </c>
      <c r="U123" s="163">
        <v>0.48</v>
      </c>
      <c r="V123" s="163">
        <f>ROUND(E123*U123,2)</f>
        <v>0.34</v>
      </c>
      <c r="W123" s="163"/>
      <c r="X123" s="163" t="s">
        <v>108</v>
      </c>
      <c r="Y123" s="154"/>
      <c r="Z123" s="154"/>
      <c r="AA123" s="154"/>
      <c r="AB123" s="154"/>
      <c r="AC123" s="154"/>
      <c r="AD123" s="154"/>
      <c r="AE123" s="154"/>
      <c r="AF123" s="154"/>
      <c r="AG123" s="154" t="s">
        <v>109</v>
      </c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outlineLevel="1" x14ac:dyDescent="0.2">
      <c r="A124" s="161"/>
      <c r="B124" s="162"/>
      <c r="C124" s="191" t="s">
        <v>245</v>
      </c>
      <c r="D124" s="165"/>
      <c r="E124" s="166">
        <v>0.71679999999999999</v>
      </c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54"/>
      <c r="Z124" s="154"/>
      <c r="AA124" s="154"/>
      <c r="AB124" s="154"/>
      <c r="AC124" s="154"/>
      <c r="AD124" s="154"/>
      <c r="AE124" s="154"/>
      <c r="AF124" s="154"/>
      <c r="AG124" s="154" t="s">
        <v>111</v>
      </c>
      <c r="AH124" s="154">
        <v>0</v>
      </c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</row>
    <row r="125" spans="1:60" ht="22.5" outlineLevel="1" x14ac:dyDescent="0.2">
      <c r="A125" s="176">
        <v>19</v>
      </c>
      <c r="B125" s="177" t="s">
        <v>246</v>
      </c>
      <c r="C125" s="190" t="s">
        <v>247</v>
      </c>
      <c r="D125" s="178" t="s">
        <v>203</v>
      </c>
      <c r="E125" s="179">
        <v>2.172E-2</v>
      </c>
      <c r="F125" s="180"/>
      <c r="G125" s="181">
        <f>ROUND(E125*F125,2)</f>
        <v>0</v>
      </c>
      <c r="H125" s="164"/>
      <c r="I125" s="163">
        <f>ROUND(E125*H125,2)</f>
        <v>0</v>
      </c>
      <c r="J125" s="164"/>
      <c r="K125" s="163">
        <f>ROUND(E125*J125,2)</f>
        <v>0</v>
      </c>
      <c r="L125" s="163">
        <v>21</v>
      </c>
      <c r="M125" s="163">
        <f>G125*(1+L125/100)</f>
        <v>0</v>
      </c>
      <c r="N125" s="163">
        <v>1.0554399999999999</v>
      </c>
      <c r="O125" s="163">
        <f>ROUND(E125*N125,2)</f>
        <v>0.02</v>
      </c>
      <c r="P125" s="163">
        <v>0</v>
      </c>
      <c r="Q125" s="163">
        <f>ROUND(E125*P125,2)</f>
        <v>0</v>
      </c>
      <c r="R125" s="163"/>
      <c r="S125" s="163" t="s">
        <v>107</v>
      </c>
      <c r="T125" s="163" t="s">
        <v>107</v>
      </c>
      <c r="U125" s="163">
        <v>15.23</v>
      </c>
      <c r="V125" s="163">
        <f>ROUND(E125*U125,2)</f>
        <v>0.33</v>
      </c>
      <c r="W125" s="163"/>
      <c r="X125" s="163" t="s">
        <v>108</v>
      </c>
      <c r="Y125" s="154"/>
      <c r="Z125" s="154"/>
      <c r="AA125" s="154"/>
      <c r="AB125" s="154"/>
      <c r="AC125" s="154"/>
      <c r="AD125" s="154"/>
      <c r="AE125" s="154"/>
      <c r="AF125" s="154"/>
      <c r="AG125" s="154" t="s">
        <v>109</v>
      </c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60" outlineLevel="1" x14ac:dyDescent="0.2">
      <c r="A126" s="161"/>
      <c r="B126" s="162"/>
      <c r="C126" s="191" t="s">
        <v>248</v>
      </c>
      <c r="D126" s="165"/>
      <c r="E126" s="166">
        <v>2.172E-2</v>
      </c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54"/>
      <c r="Z126" s="154"/>
      <c r="AA126" s="154"/>
      <c r="AB126" s="154"/>
      <c r="AC126" s="154"/>
      <c r="AD126" s="154"/>
      <c r="AE126" s="154"/>
      <c r="AF126" s="154"/>
      <c r="AG126" s="154" t="s">
        <v>111</v>
      </c>
      <c r="AH126" s="154">
        <v>0</v>
      </c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outlineLevel="1" x14ac:dyDescent="0.2">
      <c r="A127" s="176">
        <v>20</v>
      </c>
      <c r="B127" s="177" t="s">
        <v>249</v>
      </c>
      <c r="C127" s="190" t="s">
        <v>250</v>
      </c>
      <c r="D127" s="178" t="s">
        <v>138</v>
      </c>
      <c r="E127" s="179">
        <v>1.5840000000000001</v>
      </c>
      <c r="F127" s="180"/>
      <c r="G127" s="181">
        <f>ROUND(E127*F127,2)</f>
        <v>0</v>
      </c>
      <c r="H127" s="164"/>
      <c r="I127" s="163">
        <f>ROUND(E127*H127,2)</f>
        <v>0</v>
      </c>
      <c r="J127" s="164"/>
      <c r="K127" s="163">
        <f>ROUND(E127*J127,2)</f>
        <v>0</v>
      </c>
      <c r="L127" s="163">
        <v>21</v>
      </c>
      <c r="M127" s="163">
        <f>G127*(1+L127/100)</f>
        <v>0</v>
      </c>
      <c r="N127" s="163">
        <v>3.9050000000000001E-2</v>
      </c>
      <c r="O127" s="163">
        <f>ROUND(E127*N127,2)</f>
        <v>0.06</v>
      </c>
      <c r="P127" s="163">
        <v>0</v>
      </c>
      <c r="Q127" s="163">
        <f>ROUND(E127*P127,2)</f>
        <v>0</v>
      </c>
      <c r="R127" s="163"/>
      <c r="S127" s="163" t="s">
        <v>107</v>
      </c>
      <c r="T127" s="163" t="s">
        <v>107</v>
      </c>
      <c r="U127" s="163">
        <v>0.45</v>
      </c>
      <c r="V127" s="163">
        <f>ROUND(E127*U127,2)</f>
        <v>0.71</v>
      </c>
      <c r="W127" s="163"/>
      <c r="X127" s="163" t="s">
        <v>108</v>
      </c>
      <c r="Y127" s="154"/>
      <c r="Z127" s="154"/>
      <c r="AA127" s="154"/>
      <c r="AB127" s="154"/>
      <c r="AC127" s="154"/>
      <c r="AD127" s="154"/>
      <c r="AE127" s="154"/>
      <c r="AF127" s="154"/>
      <c r="AG127" s="154" t="s">
        <v>109</v>
      </c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</row>
    <row r="128" spans="1:60" outlineLevel="1" x14ac:dyDescent="0.2">
      <c r="A128" s="161"/>
      <c r="B128" s="162"/>
      <c r="C128" s="191" t="s">
        <v>251</v>
      </c>
      <c r="D128" s="165"/>
      <c r="E128" s="166">
        <v>1.5840000000000001</v>
      </c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54"/>
      <c r="Z128" s="154"/>
      <c r="AA128" s="154"/>
      <c r="AB128" s="154"/>
      <c r="AC128" s="154"/>
      <c r="AD128" s="154"/>
      <c r="AE128" s="154"/>
      <c r="AF128" s="154"/>
      <c r="AG128" s="154" t="s">
        <v>111</v>
      </c>
      <c r="AH128" s="154">
        <v>0</v>
      </c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ht="22.5" outlineLevel="1" x14ac:dyDescent="0.2">
      <c r="A129" s="176">
        <v>21</v>
      </c>
      <c r="B129" s="177" t="s">
        <v>252</v>
      </c>
      <c r="C129" s="190" t="s">
        <v>253</v>
      </c>
      <c r="D129" s="178" t="s">
        <v>138</v>
      </c>
      <c r="E129" s="179">
        <v>1.5840000000000001</v>
      </c>
      <c r="F129" s="180"/>
      <c r="G129" s="181">
        <f>ROUND(E129*F129,2)</f>
        <v>0</v>
      </c>
      <c r="H129" s="164"/>
      <c r="I129" s="163">
        <f>ROUND(E129*H129,2)</f>
        <v>0</v>
      </c>
      <c r="J129" s="164"/>
      <c r="K129" s="163">
        <f>ROUND(E129*J129,2)</f>
        <v>0</v>
      </c>
      <c r="L129" s="163">
        <v>21</v>
      </c>
      <c r="M129" s="163">
        <f>G129*(1+L129/100)</f>
        <v>0</v>
      </c>
      <c r="N129" s="163">
        <v>0</v>
      </c>
      <c r="O129" s="163">
        <f>ROUND(E129*N129,2)</f>
        <v>0</v>
      </c>
      <c r="P129" s="163">
        <v>0</v>
      </c>
      <c r="Q129" s="163">
        <f>ROUND(E129*P129,2)</f>
        <v>0</v>
      </c>
      <c r="R129" s="163"/>
      <c r="S129" s="163" t="s">
        <v>107</v>
      </c>
      <c r="T129" s="163" t="s">
        <v>107</v>
      </c>
      <c r="U129" s="163">
        <v>0.32</v>
      </c>
      <c r="V129" s="163">
        <f>ROUND(E129*U129,2)</f>
        <v>0.51</v>
      </c>
      <c r="W129" s="163"/>
      <c r="X129" s="163" t="s">
        <v>108</v>
      </c>
      <c r="Y129" s="154"/>
      <c r="Z129" s="154"/>
      <c r="AA129" s="154"/>
      <c r="AB129" s="154"/>
      <c r="AC129" s="154"/>
      <c r="AD129" s="154"/>
      <c r="AE129" s="154"/>
      <c r="AF129" s="154"/>
      <c r="AG129" s="154" t="s">
        <v>109</v>
      </c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outlineLevel="1" x14ac:dyDescent="0.2">
      <c r="A130" s="161"/>
      <c r="B130" s="162"/>
      <c r="C130" s="191" t="s">
        <v>254</v>
      </c>
      <c r="D130" s="165"/>
      <c r="E130" s="166">
        <v>1.5840000000000001</v>
      </c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54"/>
      <c r="Z130" s="154"/>
      <c r="AA130" s="154"/>
      <c r="AB130" s="154"/>
      <c r="AC130" s="154"/>
      <c r="AD130" s="154"/>
      <c r="AE130" s="154"/>
      <c r="AF130" s="154"/>
      <c r="AG130" s="154" t="s">
        <v>111</v>
      </c>
      <c r="AH130" s="154">
        <v>5</v>
      </c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</row>
    <row r="131" spans="1:60" outlineLevel="1" x14ac:dyDescent="0.2">
      <c r="A131" s="176">
        <v>22</v>
      </c>
      <c r="B131" s="177" t="s">
        <v>255</v>
      </c>
      <c r="C131" s="190" t="s">
        <v>256</v>
      </c>
      <c r="D131" s="178" t="s">
        <v>106</v>
      </c>
      <c r="E131" s="179">
        <v>14.3584</v>
      </c>
      <c r="F131" s="180"/>
      <c r="G131" s="181">
        <f>ROUND(E131*F131,2)</f>
        <v>0</v>
      </c>
      <c r="H131" s="164"/>
      <c r="I131" s="163">
        <f>ROUND(E131*H131,2)</f>
        <v>0</v>
      </c>
      <c r="J131" s="164"/>
      <c r="K131" s="163">
        <f>ROUND(E131*J131,2)</f>
        <v>0</v>
      </c>
      <c r="L131" s="163">
        <v>21</v>
      </c>
      <c r="M131" s="163">
        <f>G131*(1+L131/100)</f>
        <v>0</v>
      </c>
      <c r="N131" s="163">
        <v>2.16</v>
      </c>
      <c r="O131" s="163">
        <f>ROUND(E131*N131,2)</f>
        <v>31.01</v>
      </c>
      <c r="P131" s="163">
        <v>0</v>
      </c>
      <c r="Q131" s="163">
        <f>ROUND(E131*P131,2)</f>
        <v>0</v>
      </c>
      <c r="R131" s="163"/>
      <c r="S131" s="163" t="s">
        <v>107</v>
      </c>
      <c r="T131" s="163" t="s">
        <v>107</v>
      </c>
      <c r="U131" s="163">
        <v>1.085</v>
      </c>
      <c r="V131" s="163">
        <f>ROUND(E131*U131,2)</f>
        <v>15.58</v>
      </c>
      <c r="W131" s="163"/>
      <c r="X131" s="163" t="s">
        <v>108</v>
      </c>
      <c r="Y131" s="154"/>
      <c r="Z131" s="154"/>
      <c r="AA131" s="154"/>
      <c r="AB131" s="154"/>
      <c r="AC131" s="154"/>
      <c r="AD131" s="154"/>
      <c r="AE131" s="154"/>
      <c r="AF131" s="154"/>
      <c r="AG131" s="154" t="s">
        <v>109</v>
      </c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</row>
    <row r="132" spans="1:60" outlineLevel="1" x14ac:dyDescent="0.2">
      <c r="A132" s="161"/>
      <c r="B132" s="162"/>
      <c r="C132" s="191" t="s">
        <v>257</v>
      </c>
      <c r="D132" s="165"/>
      <c r="E132" s="166">
        <v>0.3584</v>
      </c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54"/>
      <c r="Z132" s="154"/>
      <c r="AA132" s="154"/>
      <c r="AB132" s="154"/>
      <c r="AC132" s="154"/>
      <c r="AD132" s="154"/>
      <c r="AE132" s="154"/>
      <c r="AF132" s="154"/>
      <c r="AG132" s="154" t="s">
        <v>111</v>
      </c>
      <c r="AH132" s="154">
        <v>0</v>
      </c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">
      <c r="A133" s="161"/>
      <c r="B133" s="162"/>
      <c r="C133" s="191" t="s">
        <v>258</v>
      </c>
      <c r="D133" s="165"/>
      <c r="E133" s="166">
        <v>14</v>
      </c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54"/>
      <c r="Z133" s="154"/>
      <c r="AA133" s="154"/>
      <c r="AB133" s="154"/>
      <c r="AC133" s="154"/>
      <c r="AD133" s="154"/>
      <c r="AE133" s="154"/>
      <c r="AF133" s="154"/>
      <c r="AG133" s="154" t="s">
        <v>111</v>
      </c>
      <c r="AH133" s="154">
        <v>0</v>
      </c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outlineLevel="1" x14ac:dyDescent="0.2">
      <c r="A134" s="176">
        <v>23</v>
      </c>
      <c r="B134" s="177" t="s">
        <v>259</v>
      </c>
      <c r="C134" s="190" t="s">
        <v>260</v>
      </c>
      <c r="D134" s="178" t="s">
        <v>138</v>
      </c>
      <c r="E134" s="179">
        <v>112</v>
      </c>
      <c r="F134" s="180"/>
      <c r="G134" s="181">
        <f>ROUND(E134*F134,2)</f>
        <v>0</v>
      </c>
      <c r="H134" s="164"/>
      <c r="I134" s="163">
        <f>ROUND(E134*H134,2)</f>
        <v>0</v>
      </c>
      <c r="J134" s="164"/>
      <c r="K134" s="163">
        <f>ROUND(E134*J134,2)</f>
        <v>0</v>
      </c>
      <c r="L134" s="163">
        <v>21</v>
      </c>
      <c r="M134" s="163">
        <f>G134*(1+L134/100)</f>
        <v>0</v>
      </c>
      <c r="N134" s="163">
        <v>1.8000000000000001E-4</v>
      </c>
      <c r="O134" s="163">
        <f>ROUND(E134*N134,2)</f>
        <v>0.02</v>
      </c>
      <c r="P134" s="163">
        <v>0</v>
      </c>
      <c r="Q134" s="163">
        <f>ROUND(E134*P134,2)</f>
        <v>0</v>
      </c>
      <c r="R134" s="163"/>
      <c r="S134" s="163" t="s">
        <v>107</v>
      </c>
      <c r="T134" s="163" t="s">
        <v>107</v>
      </c>
      <c r="U134" s="163">
        <v>7.4999999999999997E-2</v>
      </c>
      <c r="V134" s="163">
        <f>ROUND(E134*U134,2)</f>
        <v>8.4</v>
      </c>
      <c r="W134" s="163"/>
      <c r="X134" s="163" t="s">
        <v>108</v>
      </c>
      <c r="Y134" s="154"/>
      <c r="Z134" s="154"/>
      <c r="AA134" s="154"/>
      <c r="AB134" s="154"/>
      <c r="AC134" s="154"/>
      <c r="AD134" s="154"/>
      <c r="AE134" s="154"/>
      <c r="AF134" s="154"/>
      <c r="AG134" s="154" t="s">
        <v>109</v>
      </c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0" outlineLevel="1" x14ac:dyDescent="0.2">
      <c r="A135" s="161"/>
      <c r="B135" s="162"/>
      <c r="C135" s="191" t="s">
        <v>261</v>
      </c>
      <c r="D135" s="165"/>
      <c r="E135" s="166">
        <v>112</v>
      </c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54"/>
      <c r="Z135" s="154"/>
      <c r="AA135" s="154"/>
      <c r="AB135" s="154"/>
      <c r="AC135" s="154"/>
      <c r="AD135" s="154"/>
      <c r="AE135" s="154"/>
      <c r="AF135" s="154"/>
      <c r="AG135" s="154" t="s">
        <v>111</v>
      </c>
      <c r="AH135" s="154">
        <v>0</v>
      </c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</row>
    <row r="136" spans="1:60" outlineLevel="1" x14ac:dyDescent="0.2">
      <c r="A136" s="176">
        <v>24</v>
      </c>
      <c r="B136" s="177" t="s">
        <v>262</v>
      </c>
      <c r="C136" s="190" t="s">
        <v>263</v>
      </c>
      <c r="D136" s="178" t="s">
        <v>138</v>
      </c>
      <c r="E136" s="179">
        <v>112</v>
      </c>
      <c r="F136" s="180"/>
      <c r="G136" s="181">
        <f>ROUND(E136*F136,2)</f>
        <v>0</v>
      </c>
      <c r="H136" s="164"/>
      <c r="I136" s="163">
        <f>ROUND(E136*H136,2)</f>
        <v>0</v>
      </c>
      <c r="J136" s="164"/>
      <c r="K136" s="163">
        <f>ROUND(E136*J136,2)</f>
        <v>0</v>
      </c>
      <c r="L136" s="163">
        <v>21</v>
      </c>
      <c r="M136" s="163">
        <f>G136*(1+L136/100)</f>
        <v>0</v>
      </c>
      <c r="N136" s="163">
        <v>4.0000000000000002E-4</v>
      </c>
      <c r="O136" s="163">
        <f>ROUND(E136*N136,2)</f>
        <v>0.04</v>
      </c>
      <c r="P136" s="163">
        <v>0</v>
      </c>
      <c r="Q136" s="163">
        <f>ROUND(E136*P136,2)</f>
        <v>0</v>
      </c>
      <c r="R136" s="163" t="s">
        <v>204</v>
      </c>
      <c r="S136" s="163" t="s">
        <v>107</v>
      </c>
      <c r="T136" s="163" t="s">
        <v>107</v>
      </c>
      <c r="U136" s="163">
        <v>0</v>
      </c>
      <c r="V136" s="163">
        <f>ROUND(E136*U136,2)</f>
        <v>0</v>
      </c>
      <c r="W136" s="163"/>
      <c r="X136" s="163" t="s">
        <v>205</v>
      </c>
      <c r="Y136" s="154"/>
      <c r="Z136" s="154"/>
      <c r="AA136" s="154"/>
      <c r="AB136" s="154"/>
      <c r="AC136" s="154"/>
      <c r="AD136" s="154"/>
      <c r="AE136" s="154"/>
      <c r="AF136" s="154"/>
      <c r="AG136" s="154" t="s">
        <v>206</v>
      </c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">
      <c r="A137" s="161"/>
      <c r="B137" s="162"/>
      <c r="C137" s="191" t="s">
        <v>264</v>
      </c>
      <c r="D137" s="165"/>
      <c r="E137" s="166">
        <v>112</v>
      </c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54"/>
      <c r="Z137" s="154"/>
      <c r="AA137" s="154"/>
      <c r="AB137" s="154"/>
      <c r="AC137" s="154"/>
      <c r="AD137" s="154"/>
      <c r="AE137" s="154"/>
      <c r="AF137" s="154"/>
      <c r="AG137" s="154" t="s">
        <v>111</v>
      </c>
      <c r="AH137" s="154">
        <v>5</v>
      </c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x14ac:dyDescent="0.2">
      <c r="A138" s="170" t="s">
        <v>102</v>
      </c>
      <c r="B138" s="171" t="s">
        <v>62</v>
      </c>
      <c r="C138" s="189" t="s">
        <v>63</v>
      </c>
      <c r="D138" s="172"/>
      <c r="E138" s="173"/>
      <c r="F138" s="174"/>
      <c r="G138" s="175">
        <f>SUMIF(AG139:AG141,"&lt;&gt;NOR",G139:G141)</f>
        <v>0</v>
      </c>
      <c r="H138" s="169"/>
      <c r="I138" s="169">
        <f>SUM(I139:I141)</f>
        <v>0</v>
      </c>
      <c r="J138" s="169"/>
      <c r="K138" s="169">
        <f>SUM(K139:K141)</f>
        <v>0</v>
      </c>
      <c r="L138" s="169"/>
      <c r="M138" s="169">
        <f>SUM(M139:M141)</f>
        <v>0</v>
      </c>
      <c r="N138" s="169"/>
      <c r="O138" s="169">
        <f>SUM(O139:O141)</f>
        <v>11.34</v>
      </c>
      <c r="P138" s="169"/>
      <c r="Q138" s="169">
        <f>SUM(Q139:Q141)</f>
        <v>0</v>
      </c>
      <c r="R138" s="169"/>
      <c r="S138" s="169"/>
      <c r="T138" s="169"/>
      <c r="U138" s="169"/>
      <c r="V138" s="169">
        <f>SUM(V139:V141)</f>
        <v>10.199999999999999</v>
      </c>
      <c r="W138" s="169"/>
      <c r="X138" s="169"/>
      <c r="AG138" t="s">
        <v>103</v>
      </c>
    </row>
    <row r="139" spans="1:60" outlineLevel="1" x14ac:dyDescent="0.2">
      <c r="A139" s="176">
        <v>25</v>
      </c>
      <c r="B139" s="177" t="s">
        <v>265</v>
      </c>
      <c r="C139" s="190" t="s">
        <v>266</v>
      </c>
      <c r="D139" s="178" t="s">
        <v>106</v>
      </c>
      <c r="E139" s="179">
        <v>6</v>
      </c>
      <c r="F139" s="180"/>
      <c r="G139" s="181">
        <f>ROUND(E139*F139,2)</f>
        <v>0</v>
      </c>
      <c r="H139" s="164"/>
      <c r="I139" s="163">
        <f>ROUND(E139*H139,2)</f>
        <v>0</v>
      </c>
      <c r="J139" s="164"/>
      <c r="K139" s="163">
        <f>ROUND(E139*J139,2)</f>
        <v>0</v>
      </c>
      <c r="L139" s="163">
        <v>21</v>
      </c>
      <c r="M139" s="163">
        <f>G139*(1+L139/100)</f>
        <v>0</v>
      </c>
      <c r="N139" s="163">
        <v>1.8907700000000001</v>
      </c>
      <c r="O139" s="163">
        <f>ROUND(E139*N139,2)</f>
        <v>11.34</v>
      </c>
      <c r="P139" s="163">
        <v>0</v>
      </c>
      <c r="Q139" s="163">
        <f>ROUND(E139*P139,2)</f>
        <v>0</v>
      </c>
      <c r="R139" s="163"/>
      <c r="S139" s="163" t="s">
        <v>107</v>
      </c>
      <c r="T139" s="163" t="s">
        <v>107</v>
      </c>
      <c r="U139" s="163">
        <v>1.7</v>
      </c>
      <c r="V139" s="163">
        <f>ROUND(E139*U139,2)</f>
        <v>10.199999999999999</v>
      </c>
      <c r="W139" s="163"/>
      <c r="X139" s="163" t="s">
        <v>108</v>
      </c>
      <c r="Y139" s="154"/>
      <c r="Z139" s="154"/>
      <c r="AA139" s="154"/>
      <c r="AB139" s="154"/>
      <c r="AC139" s="154"/>
      <c r="AD139" s="154"/>
      <c r="AE139" s="154"/>
      <c r="AF139" s="154"/>
      <c r="AG139" s="154" t="s">
        <v>109</v>
      </c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</row>
    <row r="140" spans="1:60" outlineLevel="1" x14ac:dyDescent="0.2">
      <c r="A140" s="161"/>
      <c r="B140" s="162"/>
      <c r="C140" s="191" t="s">
        <v>267</v>
      </c>
      <c r="D140" s="165"/>
      <c r="E140" s="166">
        <v>3</v>
      </c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54"/>
      <c r="Z140" s="154"/>
      <c r="AA140" s="154"/>
      <c r="AB140" s="154"/>
      <c r="AC140" s="154"/>
      <c r="AD140" s="154"/>
      <c r="AE140" s="154"/>
      <c r="AF140" s="154"/>
      <c r="AG140" s="154" t="s">
        <v>111</v>
      </c>
      <c r="AH140" s="154">
        <v>0</v>
      </c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</row>
    <row r="141" spans="1:60" outlineLevel="1" x14ac:dyDescent="0.2">
      <c r="A141" s="161"/>
      <c r="B141" s="162"/>
      <c r="C141" s="191" t="s">
        <v>268</v>
      </c>
      <c r="D141" s="165"/>
      <c r="E141" s="166">
        <v>3</v>
      </c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54"/>
      <c r="Z141" s="154"/>
      <c r="AA141" s="154"/>
      <c r="AB141" s="154"/>
      <c r="AC141" s="154"/>
      <c r="AD141" s="154"/>
      <c r="AE141" s="154"/>
      <c r="AF141" s="154"/>
      <c r="AG141" s="154" t="s">
        <v>111</v>
      </c>
      <c r="AH141" s="154">
        <v>0</v>
      </c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</row>
    <row r="142" spans="1:60" x14ac:dyDescent="0.2">
      <c r="A142" s="170" t="s">
        <v>102</v>
      </c>
      <c r="B142" s="171" t="s">
        <v>64</v>
      </c>
      <c r="C142" s="189" t="s">
        <v>65</v>
      </c>
      <c r="D142" s="172"/>
      <c r="E142" s="173"/>
      <c r="F142" s="174"/>
      <c r="G142" s="175">
        <f>SUMIF(AG143:AG146,"&lt;&gt;NOR",G143:G146)</f>
        <v>0</v>
      </c>
      <c r="H142" s="169"/>
      <c r="I142" s="169">
        <f>SUM(I143:I146)</f>
        <v>0</v>
      </c>
      <c r="J142" s="169"/>
      <c r="K142" s="169">
        <f>SUM(K143:K146)</f>
        <v>0</v>
      </c>
      <c r="L142" s="169"/>
      <c r="M142" s="169">
        <f>SUM(M143:M146)</f>
        <v>0</v>
      </c>
      <c r="N142" s="169"/>
      <c r="O142" s="169">
        <f>SUM(O143:O146)</f>
        <v>2.0699999999999998</v>
      </c>
      <c r="P142" s="169"/>
      <c r="Q142" s="169">
        <f>SUM(Q143:Q146)</f>
        <v>0</v>
      </c>
      <c r="R142" s="169"/>
      <c r="S142" s="169"/>
      <c r="T142" s="169"/>
      <c r="U142" s="169"/>
      <c r="V142" s="169">
        <f>SUM(V143:V146)</f>
        <v>1.08</v>
      </c>
      <c r="W142" s="169"/>
      <c r="X142" s="169"/>
      <c r="AG142" t="s">
        <v>103</v>
      </c>
    </row>
    <row r="143" spans="1:60" ht="22.5" outlineLevel="1" x14ac:dyDescent="0.2">
      <c r="A143" s="176">
        <v>26</v>
      </c>
      <c r="B143" s="177" t="s">
        <v>269</v>
      </c>
      <c r="C143" s="190" t="s">
        <v>270</v>
      </c>
      <c r="D143" s="178" t="s">
        <v>138</v>
      </c>
      <c r="E143" s="179">
        <v>4.5</v>
      </c>
      <c r="F143" s="180"/>
      <c r="G143" s="181">
        <f>ROUND(E143*F143,2)</f>
        <v>0</v>
      </c>
      <c r="H143" s="164"/>
      <c r="I143" s="163">
        <f>ROUND(E143*H143,2)</f>
        <v>0</v>
      </c>
      <c r="J143" s="164"/>
      <c r="K143" s="163">
        <f>ROUND(E143*J143,2)</f>
        <v>0</v>
      </c>
      <c r="L143" s="163">
        <v>21</v>
      </c>
      <c r="M143" s="163">
        <f>G143*(1+L143/100)</f>
        <v>0</v>
      </c>
      <c r="N143" s="163">
        <v>0.45926</v>
      </c>
      <c r="O143" s="163">
        <f>ROUND(E143*N143,2)</f>
        <v>2.0699999999999998</v>
      </c>
      <c r="P143" s="163">
        <v>0</v>
      </c>
      <c r="Q143" s="163">
        <f>ROUND(E143*P143,2)</f>
        <v>0</v>
      </c>
      <c r="R143" s="163"/>
      <c r="S143" s="163" t="s">
        <v>107</v>
      </c>
      <c r="T143" s="163" t="s">
        <v>107</v>
      </c>
      <c r="U143" s="163">
        <v>0.121</v>
      </c>
      <c r="V143" s="163">
        <f>ROUND(E143*U143,2)</f>
        <v>0.54</v>
      </c>
      <c r="W143" s="163"/>
      <c r="X143" s="163" t="s">
        <v>108</v>
      </c>
      <c r="Y143" s="154"/>
      <c r="Z143" s="154"/>
      <c r="AA143" s="154"/>
      <c r="AB143" s="154"/>
      <c r="AC143" s="154"/>
      <c r="AD143" s="154"/>
      <c r="AE143" s="154"/>
      <c r="AF143" s="154"/>
      <c r="AG143" s="154" t="s">
        <v>109</v>
      </c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">
      <c r="A144" s="161"/>
      <c r="B144" s="162"/>
      <c r="C144" s="191" t="s">
        <v>271</v>
      </c>
      <c r="D144" s="165"/>
      <c r="E144" s="166">
        <v>4.5</v>
      </c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54"/>
      <c r="Z144" s="154"/>
      <c r="AA144" s="154"/>
      <c r="AB144" s="154"/>
      <c r="AC144" s="154"/>
      <c r="AD144" s="154"/>
      <c r="AE144" s="154"/>
      <c r="AF144" s="154"/>
      <c r="AG144" s="154" t="s">
        <v>111</v>
      </c>
      <c r="AH144" s="154">
        <v>0</v>
      </c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ht="22.5" outlineLevel="1" x14ac:dyDescent="0.2">
      <c r="A145" s="176">
        <v>27</v>
      </c>
      <c r="B145" s="177" t="s">
        <v>272</v>
      </c>
      <c r="C145" s="190" t="s">
        <v>273</v>
      </c>
      <c r="D145" s="178" t="s">
        <v>138</v>
      </c>
      <c r="E145" s="179">
        <v>4.5</v>
      </c>
      <c r="F145" s="180"/>
      <c r="G145" s="181">
        <f>ROUND(E145*F145,2)</f>
        <v>0</v>
      </c>
      <c r="H145" s="164"/>
      <c r="I145" s="163">
        <f>ROUND(E145*H145,2)</f>
        <v>0</v>
      </c>
      <c r="J145" s="164"/>
      <c r="K145" s="163">
        <f>ROUND(E145*J145,2)</f>
        <v>0</v>
      </c>
      <c r="L145" s="163">
        <v>21</v>
      </c>
      <c r="M145" s="163">
        <f>G145*(1+L145/100)</f>
        <v>0</v>
      </c>
      <c r="N145" s="163">
        <v>0</v>
      </c>
      <c r="O145" s="163">
        <f>ROUND(E145*N145,2)</f>
        <v>0</v>
      </c>
      <c r="P145" s="163">
        <v>0</v>
      </c>
      <c r="Q145" s="163">
        <f>ROUND(E145*P145,2)</f>
        <v>0</v>
      </c>
      <c r="R145" s="163"/>
      <c r="S145" s="163" t="s">
        <v>219</v>
      </c>
      <c r="T145" s="163" t="s">
        <v>220</v>
      </c>
      <c r="U145" s="163">
        <v>0.12</v>
      </c>
      <c r="V145" s="163">
        <f>ROUND(E145*U145,2)</f>
        <v>0.54</v>
      </c>
      <c r="W145" s="163"/>
      <c r="X145" s="163" t="s">
        <v>108</v>
      </c>
      <c r="Y145" s="154"/>
      <c r="Z145" s="154"/>
      <c r="AA145" s="154"/>
      <c r="AB145" s="154"/>
      <c r="AC145" s="154"/>
      <c r="AD145" s="154"/>
      <c r="AE145" s="154"/>
      <c r="AF145" s="154"/>
      <c r="AG145" s="154" t="s">
        <v>109</v>
      </c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</row>
    <row r="146" spans="1:60" outlineLevel="1" x14ac:dyDescent="0.2">
      <c r="A146" s="161"/>
      <c r="B146" s="162"/>
      <c r="C146" s="191" t="s">
        <v>274</v>
      </c>
      <c r="D146" s="165"/>
      <c r="E146" s="166">
        <v>4.5</v>
      </c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54"/>
      <c r="Z146" s="154"/>
      <c r="AA146" s="154"/>
      <c r="AB146" s="154"/>
      <c r="AC146" s="154"/>
      <c r="AD146" s="154"/>
      <c r="AE146" s="154"/>
      <c r="AF146" s="154"/>
      <c r="AG146" s="154" t="s">
        <v>111</v>
      </c>
      <c r="AH146" s="154">
        <v>5</v>
      </c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x14ac:dyDescent="0.2">
      <c r="A147" s="170" t="s">
        <v>102</v>
      </c>
      <c r="B147" s="171" t="s">
        <v>66</v>
      </c>
      <c r="C147" s="189" t="s">
        <v>67</v>
      </c>
      <c r="D147" s="172"/>
      <c r="E147" s="173"/>
      <c r="F147" s="174"/>
      <c r="G147" s="175">
        <f>SUMIF(AG148:AG341,"&lt;&gt;NOR",G148:G341)</f>
        <v>0</v>
      </c>
      <c r="H147" s="169"/>
      <c r="I147" s="169">
        <f>SUM(I148:I341)</f>
        <v>0</v>
      </c>
      <c r="J147" s="169"/>
      <c r="K147" s="169">
        <f>SUM(K148:K341)</f>
        <v>0</v>
      </c>
      <c r="L147" s="169"/>
      <c r="M147" s="169">
        <f>SUM(M148:M341)</f>
        <v>0</v>
      </c>
      <c r="N147" s="169"/>
      <c r="O147" s="169">
        <f>SUM(O148:O341)</f>
        <v>4.7399999999999993</v>
      </c>
      <c r="P147" s="169"/>
      <c r="Q147" s="169">
        <f>SUM(Q148:Q341)</f>
        <v>0</v>
      </c>
      <c r="R147" s="169"/>
      <c r="S147" s="169"/>
      <c r="T147" s="169"/>
      <c r="U147" s="169"/>
      <c r="V147" s="169">
        <f>SUM(V148:V341)</f>
        <v>373.61999999999995</v>
      </c>
      <c r="W147" s="169"/>
      <c r="X147" s="169"/>
      <c r="AG147" t="s">
        <v>103</v>
      </c>
    </row>
    <row r="148" spans="1:60" ht="22.5" outlineLevel="1" x14ac:dyDescent="0.2">
      <c r="A148" s="176">
        <v>28</v>
      </c>
      <c r="B148" s="177" t="s">
        <v>275</v>
      </c>
      <c r="C148" s="190" t="s">
        <v>276</v>
      </c>
      <c r="D148" s="178" t="s">
        <v>277</v>
      </c>
      <c r="E148" s="179">
        <v>1</v>
      </c>
      <c r="F148" s="180"/>
      <c r="G148" s="181">
        <f>ROUND(E148*F148,2)</f>
        <v>0</v>
      </c>
      <c r="H148" s="164"/>
      <c r="I148" s="163">
        <f>ROUND(E148*H148,2)</f>
        <v>0</v>
      </c>
      <c r="J148" s="164"/>
      <c r="K148" s="163">
        <f>ROUND(E148*J148,2)</f>
        <v>0</v>
      </c>
      <c r="L148" s="163">
        <v>21</v>
      </c>
      <c r="M148" s="163">
        <f>G148*(1+L148/100)</f>
        <v>0</v>
      </c>
      <c r="N148" s="163">
        <v>0.41</v>
      </c>
      <c r="O148" s="163">
        <f>ROUND(E148*N148,2)</f>
        <v>0.41</v>
      </c>
      <c r="P148" s="163">
        <v>0</v>
      </c>
      <c r="Q148" s="163">
        <f>ROUND(E148*P148,2)</f>
        <v>0</v>
      </c>
      <c r="R148" s="163"/>
      <c r="S148" s="163" t="s">
        <v>219</v>
      </c>
      <c r="T148" s="163" t="s">
        <v>220</v>
      </c>
      <c r="U148" s="163">
        <v>0</v>
      </c>
      <c r="V148" s="163">
        <f>ROUND(E148*U148,2)</f>
        <v>0</v>
      </c>
      <c r="W148" s="163"/>
      <c r="X148" s="163" t="s">
        <v>205</v>
      </c>
      <c r="Y148" s="154"/>
      <c r="Z148" s="154"/>
      <c r="AA148" s="154"/>
      <c r="AB148" s="154"/>
      <c r="AC148" s="154"/>
      <c r="AD148" s="154"/>
      <c r="AE148" s="154"/>
      <c r="AF148" s="154"/>
      <c r="AG148" s="154" t="s">
        <v>206</v>
      </c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</row>
    <row r="149" spans="1:60" outlineLevel="1" x14ac:dyDescent="0.2">
      <c r="A149" s="161"/>
      <c r="B149" s="162"/>
      <c r="C149" s="254" t="s">
        <v>278</v>
      </c>
      <c r="D149" s="255"/>
      <c r="E149" s="255"/>
      <c r="F149" s="255"/>
      <c r="G149" s="255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54"/>
      <c r="Z149" s="154"/>
      <c r="AA149" s="154"/>
      <c r="AB149" s="154"/>
      <c r="AC149" s="154"/>
      <c r="AD149" s="154"/>
      <c r="AE149" s="154"/>
      <c r="AF149" s="154"/>
      <c r="AG149" s="154" t="s">
        <v>279</v>
      </c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">
      <c r="A150" s="161"/>
      <c r="B150" s="162"/>
      <c r="C150" s="252" t="s">
        <v>280</v>
      </c>
      <c r="D150" s="253"/>
      <c r="E150" s="253"/>
      <c r="F150" s="253"/>
      <c r="G150" s="25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54"/>
      <c r="Z150" s="154"/>
      <c r="AA150" s="154"/>
      <c r="AB150" s="154"/>
      <c r="AC150" s="154"/>
      <c r="AD150" s="154"/>
      <c r="AE150" s="154"/>
      <c r="AF150" s="154"/>
      <c r="AG150" s="154" t="s">
        <v>279</v>
      </c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outlineLevel="1" x14ac:dyDescent="0.2">
      <c r="A151" s="161"/>
      <c r="B151" s="162"/>
      <c r="C151" s="252" t="s">
        <v>281</v>
      </c>
      <c r="D151" s="253"/>
      <c r="E151" s="253"/>
      <c r="F151" s="253"/>
      <c r="G151" s="25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54"/>
      <c r="Z151" s="154"/>
      <c r="AA151" s="154"/>
      <c r="AB151" s="154"/>
      <c r="AC151" s="154"/>
      <c r="AD151" s="154"/>
      <c r="AE151" s="154"/>
      <c r="AF151" s="154"/>
      <c r="AG151" s="154" t="s">
        <v>279</v>
      </c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0" ht="22.5" outlineLevel="1" x14ac:dyDescent="0.2">
      <c r="A152" s="176">
        <v>29</v>
      </c>
      <c r="B152" s="177" t="s">
        <v>282</v>
      </c>
      <c r="C152" s="190" t="s">
        <v>283</v>
      </c>
      <c r="D152" s="178" t="s">
        <v>277</v>
      </c>
      <c r="E152" s="179">
        <v>1</v>
      </c>
      <c r="F152" s="180"/>
      <c r="G152" s="181">
        <f>ROUND(E152*F152,2)</f>
        <v>0</v>
      </c>
      <c r="H152" s="164"/>
      <c r="I152" s="163">
        <f>ROUND(E152*H152,2)</f>
        <v>0</v>
      </c>
      <c r="J152" s="164"/>
      <c r="K152" s="163">
        <f>ROUND(E152*J152,2)</f>
        <v>0</v>
      </c>
      <c r="L152" s="163">
        <v>21</v>
      </c>
      <c r="M152" s="163">
        <f>G152*(1+L152/100)</f>
        <v>0</v>
      </c>
      <c r="N152" s="163">
        <v>0.40105000000000002</v>
      </c>
      <c r="O152" s="163">
        <f>ROUND(E152*N152,2)</f>
        <v>0.4</v>
      </c>
      <c r="P152" s="163">
        <v>0</v>
      </c>
      <c r="Q152" s="163">
        <f>ROUND(E152*P152,2)</f>
        <v>0</v>
      </c>
      <c r="R152" s="163"/>
      <c r="S152" s="163" t="s">
        <v>219</v>
      </c>
      <c r="T152" s="163" t="s">
        <v>107</v>
      </c>
      <c r="U152" s="163">
        <v>1.09236</v>
      </c>
      <c r="V152" s="163">
        <f>ROUND(E152*U152,2)</f>
        <v>1.0900000000000001</v>
      </c>
      <c r="W152" s="163"/>
      <c r="X152" s="163" t="s">
        <v>108</v>
      </c>
      <c r="Y152" s="154"/>
      <c r="Z152" s="154"/>
      <c r="AA152" s="154"/>
      <c r="AB152" s="154"/>
      <c r="AC152" s="154"/>
      <c r="AD152" s="154"/>
      <c r="AE152" s="154"/>
      <c r="AF152" s="154"/>
      <c r="AG152" s="154" t="s">
        <v>109</v>
      </c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outlineLevel="1" x14ac:dyDescent="0.2">
      <c r="A153" s="161"/>
      <c r="B153" s="162"/>
      <c r="C153" s="191" t="s">
        <v>284</v>
      </c>
      <c r="D153" s="165"/>
      <c r="E153" s="166">
        <v>1</v>
      </c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54"/>
      <c r="Z153" s="154"/>
      <c r="AA153" s="154"/>
      <c r="AB153" s="154"/>
      <c r="AC153" s="154"/>
      <c r="AD153" s="154"/>
      <c r="AE153" s="154"/>
      <c r="AF153" s="154"/>
      <c r="AG153" s="154" t="s">
        <v>111</v>
      </c>
      <c r="AH153" s="154">
        <v>5</v>
      </c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</row>
    <row r="154" spans="1:60" outlineLevel="1" x14ac:dyDescent="0.2">
      <c r="A154" s="182">
        <v>30</v>
      </c>
      <c r="B154" s="183" t="s">
        <v>285</v>
      </c>
      <c r="C154" s="192" t="s">
        <v>286</v>
      </c>
      <c r="D154" s="184" t="s">
        <v>287</v>
      </c>
      <c r="E154" s="185">
        <v>2</v>
      </c>
      <c r="F154" s="186"/>
      <c r="G154" s="187">
        <f>ROUND(E154*F154,2)</f>
        <v>0</v>
      </c>
      <c r="H154" s="164"/>
      <c r="I154" s="163">
        <f>ROUND(E154*H154,2)</f>
        <v>0</v>
      </c>
      <c r="J154" s="164"/>
      <c r="K154" s="163">
        <f>ROUND(E154*J154,2)</f>
        <v>0</v>
      </c>
      <c r="L154" s="163">
        <v>21</v>
      </c>
      <c r="M154" s="163">
        <f>G154*(1+L154/100)</f>
        <v>0</v>
      </c>
      <c r="N154" s="163">
        <v>0</v>
      </c>
      <c r="O154" s="163">
        <f>ROUND(E154*N154,2)</f>
        <v>0</v>
      </c>
      <c r="P154" s="163">
        <v>0</v>
      </c>
      <c r="Q154" s="163">
        <f>ROUND(E154*P154,2)</f>
        <v>0</v>
      </c>
      <c r="R154" s="163" t="s">
        <v>288</v>
      </c>
      <c r="S154" s="163" t="s">
        <v>107</v>
      </c>
      <c r="T154" s="163" t="s">
        <v>107</v>
      </c>
      <c r="U154" s="163">
        <v>0</v>
      </c>
      <c r="V154" s="163">
        <f>ROUND(E154*U154,2)</f>
        <v>0</v>
      </c>
      <c r="W154" s="163"/>
      <c r="X154" s="163" t="s">
        <v>289</v>
      </c>
      <c r="Y154" s="154"/>
      <c r="Z154" s="154"/>
      <c r="AA154" s="154"/>
      <c r="AB154" s="154"/>
      <c r="AC154" s="154"/>
      <c r="AD154" s="154"/>
      <c r="AE154" s="154"/>
      <c r="AF154" s="154"/>
      <c r="AG154" s="154" t="s">
        <v>290</v>
      </c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</row>
    <row r="155" spans="1:60" ht="22.5" outlineLevel="1" x14ac:dyDescent="0.2">
      <c r="A155" s="176">
        <v>31</v>
      </c>
      <c r="B155" s="177" t="s">
        <v>291</v>
      </c>
      <c r="C155" s="190" t="s">
        <v>292</v>
      </c>
      <c r="D155" s="178" t="s">
        <v>293</v>
      </c>
      <c r="E155" s="179">
        <v>1</v>
      </c>
      <c r="F155" s="180"/>
      <c r="G155" s="181">
        <f>ROUND(E155*F155,2)</f>
        <v>0</v>
      </c>
      <c r="H155" s="164"/>
      <c r="I155" s="163">
        <f>ROUND(E155*H155,2)</f>
        <v>0</v>
      </c>
      <c r="J155" s="164"/>
      <c r="K155" s="163">
        <f>ROUND(E155*J155,2)</f>
        <v>0</v>
      </c>
      <c r="L155" s="163">
        <v>21</v>
      </c>
      <c r="M155" s="163">
        <f>G155*(1+L155/100)</f>
        <v>0</v>
      </c>
      <c r="N155" s="163">
        <v>3.2000000000000002E-3</v>
      </c>
      <c r="O155" s="163">
        <f>ROUND(E155*N155,2)</f>
        <v>0</v>
      </c>
      <c r="P155" s="163">
        <v>0</v>
      </c>
      <c r="Q155" s="163">
        <f>ROUND(E155*P155,2)</f>
        <v>0</v>
      </c>
      <c r="R155" s="163"/>
      <c r="S155" s="163" t="s">
        <v>219</v>
      </c>
      <c r="T155" s="163" t="s">
        <v>220</v>
      </c>
      <c r="U155" s="163">
        <v>0</v>
      </c>
      <c r="V155" s="163">
        <f>ROUND(E155*U155,2)</f>
        <v>0</v>
      </c>
      <c r="W155" s="163"/>
      <c r="X155" s="163" t="s">
        <v>205</v>
      </c>
      <c r="Y155" s="154"/>
      <c r="Z155" s="154"/>
      <c r="AA155" s="154"/>
      <c r="AB155" s="154"/>
      <c r="AC155" s="154"/>
      <c r="AD155" s="154"/>
      <c r="AE155" s="154"/>
      <c r="AF155" s="154"/>
      <c r="AG155" s="154" t="s">
        <v>206</v>
      </c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0" outlineLevel="1" x14ac:dyDescent="0.2">
      <c r="A156" s="161"/>
      <c r="B156" s="162"/>
      <c r="C156" s="254" t="s">
        <v>294</v>
      </c>
      <c r="D156" s="255"/>
      <c r="E156" s="255"/>
      <c r="F156" s="255"/>
      <c r="G156" s="255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54"/>
      <c r="Z156" s="154"/>
      <c r="AA156" s="154"/>
      <c r="AB156" s="154"/>
      <c r="AC156" s="154"/>
      <c r="AD156" s="154"/>
      <c r="AE156" s="154"/>
      <c r="AF156" s="154"/>
      <c r="AG156" s="154" t="s">
        <v>279</v>
      </c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60" outlineLevel="1" x14ac:dyDescent="0.2">
      <c r="A157" s="161"/>
      <c r="B157" s="162"/>
      <c r="C157" s="252" t="s">
        <v>295</v>
      </c>
      <c r="D157" s="253"/>
      <c r="E157" s="253"/>
      <c r="F157" s="253"/>
      <c r="G157" s="25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54"/>
      <c r="Z157" s="154"/>
      <c r="AA157" s="154"/>
      <c r="AB157" s="154"/>
      <c r="AC157" s="154"/>
      <c r="AD157" s="154"/>
      <c r="AE157" s="154"/>
      <c r="AF157" s="154"/>
      <c r="AG157" s="154" t="s">
        <v>279</v>
      </c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</row>
    <row r="158" spans="1:60" outlineLevel="1" x14ac:dyDescent="0.2">
      <c r="A158" s="161"/>
      <c r="B158" s="162"/>
      <c r="C158" s="252" t="s">
        <v>296</v>
      </c>
      <c r="D158" s="253"/>
      <c r="E158" s="253"/>
      <c r="F158" s="253"/>
      <c r="G158" s="25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54"/>
      <c r="Z158" s="154"/>
      <c r="AA158" s="154"/>
      <c r="AB158" s="154"/>
      <c r="AC158" s="154"/>
      <c r="AD158" s="154"/>
      <c r="AE158" s="154"/>
      <c r="AF158" s="154"/>
      <c r="AG158" s="154" t="s">
        <v>279</v>
      </c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</row>
    <row r="159" spans="1:60" ht="22.5" outlineLevel="1" x14ac:dyDescent="0.2">
      <c r="A159" s="176">
        <v>32</v>
      </c>
      <c r="B159" s="177" t="s">
        <v>297</v>
      </c>
      <c r="C159" s="190" t="s">
        <v>298</v>
      </c>
      <c r="D159" s="178" t="s">
        <v>293</v>
      </c>
      <c r="E159" s="179">
        <v>3</v>
      </c>
      <c r="F159" s="180"/>
      <c r="G159" s="181">
        <f>ROUND(E159*F159,2)</f>
        <v>0</v>
      </c>
      <c r="H159" s="164"/>
      <c r="I159" s="163">
        <f>ROUND(E159*H159,2)</f>
        <v>0</v>
      </c>
      <c r="J159" s="164"/>
      <c r="K159" s="163">
        <f>ROUND(E159*J159,2)</f>
        <v>0</v>
      </c>
      <c r="L159" s="163">
        <v>21</v>
      </c>
      <c r="M159" s="163">
        <f>G159*(1+L159/100)</f>
        <v>0</v>
      </c>
      <c r="N159" s="163">
        <v>4.1999999999999997E-3</v>
      </c>
      <c r="O159" s="163">
        <f>ROUND(E159*N159,2)</f>
        <v>0.01</v>
      </c>
      <c r="P159" s="163">
        <v>0</v>
      </c>
      <c r="Q159" s="163">
        <f>ROUND(E159*P159,2)</f>
        <v>0</v>
      </c>
      <c r="R159" s="163"/>
      <c r="S159" s="163" t="s">
        <v>219</v>
      </c>
      <c r="T159" s="163" t="s">
        <v>220</v>
      </c>
      <c r="U159" s="163">
        <v>0</v>
      </c>
      <c r="V159" s="163">
        <f>ROUND(E159*U159,2)</f>
        <v>0</v>
      </c>
      <c r="W159" s="163"/>
      <c r="X159" s="163" t="s">
        <v>205</v>
      </c>
      <c r="Y159" s="154"/>
      <c r="Z159" s="154"/>
      <c r="AA159" s="154"/>
      <c r="AB159" s="154"/>
      <c r="AC159" s="154"/>
      <c r="AD159" s="154"/>
      <c r="AE159" s="154"/>
      <c r="AF159" s="154"/>
      <c r="AG159" s="154" t="s">
        <v>206</v>
      </c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</row>
    <row r="160" spans="1:60" outlineLevel="1" x14ac:dyDescent="0.2">
      <c r="A160" s="161"/>
      <c r="B160" s="162"/>
      <c r="C160" s="254" t="s">
        <v>294</v>
      </c>
      <c r="D160" s="255"/>
      <c r="E160" s="255"/>
      <c r="F160" s="255"/>
      <c r="G160" s="255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54"/>
      <c r="Z160" s="154"/>
      <c r="AA160" s="154"/>
      <c r="AB160" s="154"/>
      <c r="AC160" s="154"/>
      <c r="AD160" s="154"/>
      <c r="AE160" s="154"/>
      <c r="AF160" s="154"/>
      <c r="AG160" s="154" t="s">
        <v>279</v>
      </c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outlineLevel="1" x14ac:dyDescent="0.2">
      <c r="A161" s="161"/>
      <c r="B161" s="162"/>
      <c r="C161" s="252" t="s">
        <v>295</v>
      </c>
      <c r="D161" s="253"/>
      <c r="E161" s="253"/>
      <c r="F161" s="253"/>
      <c r="G161" s="25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54"/>
      <c r="Z161" s="154"/>
      <c r="AA161" s="154"/>
      <c r="AB161" s="154"/>
      <c r="AC161" s="154"/>
      <c r="AD161" s="154"/>
      <c r="AE161" s="154"/>
      <c r="AF161" s="154"/>
      <c r="AG161" s="154" t="s">
        <v>279</v>
      </c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</row>
    <row r="162" spans="1:60" outlineLevel="1" x14ac:dyDescent="0.2">
      <c r="A162" s="161"/>
      <c r="B162" s="162"/>
      <c r="C162" s="252" t="s">
        <v>296</v>
      </c>
      <c r="D162" s="253"/>
      <c r="E162" s="253"/>
      <c r="F162" s="253"/>
      <c r="G162" s="25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54"/>
      <c r="Z162" s="154"/>
      <c r="AA162" s="154"/>
      <c r="AB162" s="154"/>
      <c r="AC162" s="154"/>
      <c r="AD162" s="154"/>
      <c r="AE162" s="154"/>
      <c r="AF162" s="154"/>
      <c r="AG162" s="154" t="s">
        <v>279</v>
      </c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ht="22.5" outlineLevel="1" x14ac:dyDescent="0.2">
      <c r="A163" s="176">
        <v>33</v>
      </c>
      <c r="B163" s="177" t="s">
        <v>299</v>
      </c>
      <c r="C163" s="190" t="s">
        <v>300</v>
      </c>
      <c r="D163" s="178" t="s">
        <v>293</v>
      </c>
      <c r="E163" s="179">
        <v>2</v>
      </c>
      <c r="F163" s="180"/>
      <c r="G163" s="181">
        <f>ROUND(E163*F163,2)</f>
        <v>0</v>
      </c>
      <c r="H163" s="164"/>
      <c r="I163" s="163">
        <f>ROUND(E163*H163,2)</f>
        <v>0</v>
      </c>
      <c r="J163" s="164"/>
      <c r="K163" s="163">
        <f>ROUND(E163*J163,2)</f>
        <v>0</v>
      </c>
      <c r="L163" s="163">
        <v>21</v>
      </c>
      <c r="M163" s="163">
        <f>G163*(1+L163/100)</f>
        <v>0</v>
      </c>
      <c r="N163" s="163">
        <v>4.1999999999999997E-3</v>
      </c>
      <c r="O163" s="163">
        <f>ROUND(E163*N163,2)</f>
        <v>0.01</v>
      </c>
      <c r="P163" s="163">
        <v>0</v>
      </c>
      <c r="Q163" s="163">
        <f>ROUND(E163*P163,2)</f>
        <v>0</v>
      </c>
      <c r="R163" s="163"/>
      <c r="S163" s="163" t="s">
        <v>219</v>
      </c>
      <c r="T163" s="163" t="s">
        <v>220</v>
      </c>
      <c r="U163" s="163">
        <v>0</v>
      </c>
      <c r="V163" s="163">
        <f>ROUND(E163*U163,2)</f>
        <v>0</v>
      </c>
      <c r="W163" s="163"/>
      <c r="X163" s="163" t="s">
        <v>205</v>
      </c>
      <c r="Y163" s="154"/>
      <c r="Z163" s="154"/>
      <c r="AA163" s="154"/>
      <c r="AB163" s="154"/>
      <c r="AC163" s="154"/>
      <c r="AD163" s="154"/>
      <c r="AE163" s="154"/>
      <c r="AF163" s="154"/>
      <c r="AG163" s="154" t="s">
        <v>206</v>
      </c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outlineLevel="1" x14ac:dyDescent="0.2">
      <c r="A164" s="161"/>
      <c r="B164" s="162"/>
      <c r="C164" s="254" t="s">
        <v>294</v>
      </c>
      <c r="D164" s="255"/>
      <c r="E164" s="255"/>
      <c r="F164" s="255"/>
      <c r="G164" s="255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54"/>
      <c r="Z164" s="154"/>
      <c r="AA164" s="154"/>
      <c r="AB164" s="154"/>
      <c r="AC164" s="154"/>
      <c r="AD164" s="154"/>
      <c r="AE164" s="154"/>
      <c r="AF164" s="154"/>
      <c r="AG164" s="154" t="s">
        <v>279</v>
      </c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outlineLevel="1" x14ac:dyDescent="0.2">
      <c r="A165" s="161"/>
      <c r="B165" s="162"/>
      <c r="C165" s="252" t="s">
        <v>295</v>
      </c>
      <c r="D165" s="253"/>
      <c r="E165" s="253"/>
      <c r="F165" s="253"/>
      <c r="G165" s="25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54"/>
      <c r="Z165" s="154"/>
      <c r="AA165" s="154"/>
      <c r="AB165" s="154"/>
      <c r="AC165" s="154"/>
      <c r="AD165" s="154"/>
      <c r="AE165" s="154"/>
      <c r="AF165" s="154"/>
      <c r="AG165" s="154" t="s">
        <v>279</v>
      </c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</row>
    <row r="166" spans="1:60" outlineLevel="1" x14ac:dyDescent="0.2">
      <c r="A166" s="161"/>
      <c r="B166" s="162"/>
      <c r="C166" s="252" t="s">
        <v>296</v>
      </c>
      <c r="D166" s="253"/>
      <c r="E166" s="253"/>
      <c r="F166" s="253"/>
      <c r="G166" s="25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54"/>
      <c r="Z166" s="154"/>
      <c r="AA166" s="154"/>
      <c r="AB166" s="154"/>
      <c r="AC166" s="154"/>
      <c r="AD166" s="154"/>
      <c r="AE166" s="154"/>
      <c r="AF166" s="154"/>
      <c r="AG166" s="154" t="s">
        <v>279</v>
      </c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</row>
    <row r="167" spans="1:60" outlineLevel="1" x14ac:dyDescent="0.2">
      <c r="A167" s="176">
        <v>34</v>
      </c>
      <c r="B167" s="177" t="s">
        <v>301</v>
      </c>
      <c r="C167" s="190" t="s">
        <v>302</v>
      </c>
      <c r="D167" s="178" t="s">
        <v>277</v>
      </c>
      <c r="E167" s="179">
        <v>4</v>
      </c>
      <c r="F167" s="180"/>
      <c r="G167" s="181">
        <f>ROUND(E167*F167,2)</f>
        <v>0</v>
      </c>
      <c r="H167" s="164"/>
      <c r="I167" s="163">
        <f>ROUND(E167*H167,2)</f>
        <v>0</v>
      </c>
      <c r="J167" s="164"/>
      <c r="K167" s="163">
        <f>ROUND(E167*J167,2)</f>
        <v>0</v>
      </c>
      <c r="L167" s="163">
        <v>21</v>
      </c>
      <c r="M167" s="163">
        <f>G167*(1+L167/100)</f>
        <v>0</v>
      </c>
      <c r="N167" s="163">
        <v>0</v>
      </c>
      <c r="O167" s="163">
        <f>ROUND(E167*N167,2)</f>
        <v>0</v>
      </c>
      <c r="P167" s="163">
        <v>0</v>
      </c>
      <c r="Q167" s="163">
        <f>ROUND(E167*P167,2)</f>
        <v>0</v>
      </c>
      <c r="R167" s="163"/>
      <c r="S167" s="163" t="s">
        <v>107</v>
      </c>
      <c r="T167" s="163" t="s">
        <v>107</v>
      </c>
      <c r="U167" s="163">
        <v>1.2216</v>
      </c>
      <c r="V167" s="163">
        <f>ROUND(E167*U167,2)</f>
        <v>4.8899999999999997</v>
      </c>
      <c r="W167" s="163"/>
      <c r="X167" s="163" t="s">
        <v>108</v>
      </c>
      <c r="Y167" s="154"/>
      <c r="Z167" s="154"/>
      <c r="AA167" s="154"/>
      <c r="AB167" s="154"/>
      <c r="AC167" s="154"/>
      <c r="AD167" s="154"/>
      <c r="AE167" s="154"/>
      <c r="AF167" s="154"/>
      <c r="AG167" s="154" t="s">
        <v>109</v>
      </c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</row>
    <row r="168" spans="1:60" outlineLevel="1" x14ac:dyDescent="0.2">
      <c r="A168" s="161"/>
      <c r="B168" s="162"/>
      <c r="C168" s="191" t="s">
        <v>303</v>
      </c>
      <c r="D168" s="165"/>
      <c r="E168" s="166">
        <v>1</v>
      </c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54"/>
      <c r="Z168" s="154"/>
      <c r="AA168" s="154"/>
      <c r="AB168" s="154"/>
      <c r="AC168" s="154"/>
      <c r="AD168" s="154"/>
      <c r="AE168" s="154"/>
      <c r="AF168" s="154"/>
      <c r="AG168" s="154" t="s">
        <v>111</v>
      </c>
      <c r="AH168" s="154">
        <v>5</v>
      </c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</row>
    <row r="169" spans="1:60" outlineLevel="1" x14ac:dyDescent="0.2">
      <c r="A169" s="161"/>
      <c r="B169" s="162"/>
      <c r="C169" s="191" t="s">
        <v>304</v>
      </c>
      <c r="D169" s="165"/>
      <c r="E169" s="166">
        <v>3</v>
      </c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54"/>
      <c r="Z169" s="154"/>
      <c r="AA169" s="154"/>
      <c r="AB169" s="154"/>
      <c r="AC169" s="154"/>
      <c r="AD169" s="154"/>
      <c r="AE169" s="154"/>
      <c r="AF169" s="154"/>
      <c r="AG169" s="154" t="s">
        <v>111</v>
      </c>
      <c r="AH169" s="154">
        <v>5</v>
      </c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</row>
    <row r="170" spans="1:60" outlineLevel="1" x14ac:dyDescent="0.2">
      <c r="A170" s="176">
        <v>35</v>
      </c>
      <c r="B170" s="177" t="s">
        <v>305</v>
      </c>
      <c r="C170" s="190" t="s">
        <v>306</v>
      </c>
      <c r="D170" s="178" t="s">
        <v>277</v>
      </c>
      <c r="E170" s="179">
        <v>2</v>
      </c>
      <c r="F170" s="180"/>
      <c r="G170" s="181">
        <f>ROUND(E170*F170,2)</f>
        <v>0</v>
      </c>
      <c r="H170" s="164"/>
      <c r="I170" s="163">
        <f>ROUND(E170*H170,2)</f>
        <v>0</v>
      </c>
      <c r="J170" s="164"/>
      <c r="K170" s="163">
        <f>ROUND(E170*J170,2)</f>
        <v>0</v>
      </c>
      <c r="L170" s="163">
        <v>21</v>
      </c>
      <c r="M170" s="163">
        <f>G170*(1+L170/100)</f>
        <v>0</v>
      </c>
      <c r="N170" s="163">
        <v>0</v>
      </c>
      <c r="O170" s="163">
        <f>ROUND(E170*N170,2)</f>
        <v>0</v>
      </c>
      <c r="P170" s="163">
        <v>0</v>
      </c>
      <c r="Q170" s="163">
        <f>ROUND(E170*P170,2)</f>
        <v>0</v>
      </c>
      <c r="R170" s="163"/>
      <c r="S170" s="163" t="s">
        <v>107</v>
      </c>
      <c r="T170" s="163" t="s">
        <v>107</v>
      </c>
      <c r="U170" s="163">
        <v>1.2736000000000001</v>
      </c>
      <c r="V170" s="163">
        <f>ROUND(E170*U170,2)</f>
        <v>2.5499999999999998</v>
      </c>
      <c r="W170" s="163"/>
      <c r="X170" s="163" t="s">
        <v>108</v>
      </c>
      <c r="Y170" s="154"/>
      <c r="Z170" s="154"/>
      <c r="AA170" s="154"/>
      <c r="AB170" s="154"/>
      <c r="AC170" s="154"/>
      <c r="AD170" s="154"/>
      <c r="AE170" s="154"/>
      <c r="AF170" s="154"/>
      <c r="AG170" s="154" t="s">
        <v>109</v>
      </c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</row>
    <row r="171" spans="1:60" outlineLevel="1" x14ac:dyDescent="0.2">
      <c r="A171" s="161"/>
      <c r="B171" s="162"/>
      <c r="C171" s="191" t="s">
        <v>307</v>
      </c>
      <c r="D171" s="165"/>
      <c r="E171" s="166">
        <v>2</v>
      </c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54"/>
      <c r="Z171" s="154"/>
      <c r="AA171" s="154"/>
      <c r="AB171" s="154"/>
      <c r="AC171" s="154"/>
      <c r="AD171" s="154"/>
      <c r="AE171" s="154"/>
      <c r="AF171" s="154"/>
      <c r="AG171" s="154" t="s">
        <v>111</v>
      </c>
      <c r="AH171" s="154">
        <v>5</v>
      </c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</row>
    <row r="172" spans="1:60" outlineLevel="1" x14ac:dyDescent="0.2">
      <c r="A172" s="176">
        <v>36</v>
      </c>
      <c r="B172" s="177" t="s">
        <v>308</v>
      </c>
      <c r="C172" s="190" t="s">
        <v>309</v>
      </c>
      <c r="D172" s="178" t="s">
        <v>293</v>
      </c>
      <c r="E172" s="179">
        <v>2</v>
      </c>
      <c r="F172" s="180"/>
      <c r="G172" s="181">
        <f>ROUND(E172*F172,2)</f>
        <v>0</v>
      </c>
      <c r="H172" s="164"/>
      <c r="I172" s="163">
        <f>ROUND(E172*H172,2)</f>
        <v>0</v>
      </c>
      <c r="J172" s="164"/>
      <c r="K172" s="163">
        <f>ROUND(E172*J172,2)</f>
        <v>0</v>
      </c>
      <c r="L172" s="163">
        <v>21</v>
      </c>
      <c r="M172" s="163">
        <f>G172*(1+L172/100)</f>
        <v>0</v>
      </c>
      <c r="N172" s="163">
        <v>1.35E-2</v>
      </c>
      <c r="O172" s="163">
        <f>ROUND(E172*N172,2)</f>
        <v>0.03</v>
      </c>
      <c r="P172" s="163">
        <v>0</v>
      </c>
      <c r="Q172" s="163">
        <f>ROUND(E172*P172,2)</f>
        <v>0</v>
      </c>
      <c r="R172" s="163"/>
      <c r="S172" s="163" t="s">
        <v>219</v>
      </c>
      <c r="T172" s="163" t="s">
        <v>220</v>
      </c>
      <c r="U172" s="163">
        <v>0</v>
      </c>
      <c r="V172" s="163">
        <f>ROUND(E172*U172,2)</f>
        <v>0</v>
      </c>
      <c r="W172" s="163"/>
      <c r="X172" s="163" t="s">
        <v>205</v>
      </c>
      <c r="Y172" s="154"/>
      <c r="Z172" s="154"/>
      <c r="AA172" s="154"/>
      <c r="AB172" s="154"/>
      <c r="AC172" s="154"/>
      <c r="AD172" s="154"/>
      <c r="AE172" s="154"/>
      <c r="AF172" s="154"/>
      <c r="AG172" s="154" t="s">
        <v>206</v>
      </c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</row>
    <row r="173" spans="1:60" outlineLevel="1" x14ac:dyDescent="0.2">
      <c r="A173" s="161"/>
      <c r="B173" s="162"/>
      <c r="C173" s="254" t="s">
        <v>294</v>
      </c>
      <c r="D173" s="255"/>
      <c r="E173" s="255"/>
      <c r="F173" s="255"/>
      <c r="G173" s="255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54"/>
      <c r="Z173" s="154"/>
      <c r="AA173" s="154"/>
      <c r="AB173" s="154"/>
      <c r="AC173" s="154"/>
      <c r="AD173" s="154"/>
      <c r="AE173" s="154"/>
      <c r="AF173" s="154"/>
      <c r="AG173" s="154" t="s">
        <v>279</v>
      </c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</row>
    <row r="174" spans="1:60" outlineLevel="1" x14ac:dyDescent="0.2">
      <c r="A174" s="161"/>
      <c r="B174" s="162"/>
      <c r="C174" s="252" t="s">
        <v>295</v>
      </c>
      <c r="D174" s="253"/>
      <c r="E174" s="253"/>
      <c r="F174" s="253"/>
      <c r="G174" s="25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54"/>
      <c r="Z174" s="154"/>
      <c r="AA174" s="154"/>
      <c r="AB174" s="154"/>
      <c r="AC174" s="154"/>
      <c r="AD174" s="154"/>
      <c r="AE174" s="154"/>
      <c r="AF174" s="154"/>
      <c r="AG174" s="154" t="s">
        <v>279</v>
      </c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</row>
    <row r="175" spans="1:60" outlineLevel="1" x14ac:dyDescent="0.2">
      <c r="A175" s="161"/>
      <c r="B175" s="162"/>
      <c r="C175" s="252" t="s">
        <v>296</v>
      </c>
      <c r="D175" s="253"/>
      <c r="E175" s="253"/>
      <c r="F175" s="253"/>
      <c r="G175" s="25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54"/>
      <c r="Z175" s="154"/>
      <c r="AA175" s="154"/>
      <c r="AB175" s="154"/>
      <c r="AC175" s="154"/>
      <c r="AD175" s="154"/>
      <c r="AE175" s="154"/>
      <c r="AF175" s="154"/>
      <c r="AG175" s="154" t="s">
        <v>279</v>
      </c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</row>
    <row r="176" spans="1:60" outlineLevel="1" x14ac:dyDescent="0.2">
      <c r="A176" s="176">
        <v>37</v>
      </c>
      <c r="B176" s="177" t="s">
        <v>310</v>
      </c>
      <c r="C176" s="190" t="s">
        <v>311</v>
      </c>
      <c r="D176" s="178" t="s">
        <v>293</v>
      </c>
      <c r="E176" s="179">
        <v>1</v>
      </c>
      <c r="F176" s="180"/>
      <c r="G176" s="181">
        <f>ROUND(E176*F176,2)</f>
        <v>0</v>
      </c>
      <c r="H176" s="164"/>
      <c r="I176" s="163">
        <f>ROUND(E176*H176,2)</f>
        <v>0</v>
      </c>
      <c r="J176" s="164"/>
      <c r="K176" s="163">
        <f>ROUND(E176*J176,2)</f>
        <v>0</v>
      </c>
      <c r="L176" s="163">
        <v>21</v>
      </c>
      <c r="M176" s="163">
        <f>G176*(1+L176/100)</f>
        <v>0</v>
      </c>
      <c r="N176" s="163">
        <v>1.8599999999999998E-2</v>
      </c>
      <c r="O176" s="163">
        <f>ROUND(E176*N176,2)</f>
        <v>0.02</v>
      </c>
      <c r="P176" s="163">
        <v>0</v>
      </c>
      <c r="Q176" s="163">
        <f>ROUND(E176*P176,2)</f>
        <v>0</v>
      </c>
      <c r="R176" s="163"/>
      <c r="S176" s="163" t="s">
        <v>219</v>
      </c>
      <c r="T176" s="163" t="s">
        <v>220</v>
      </c>
      <c r="U176" s="163">
        <v>0</v>
      </c>
      <c r="V176" s="163">
        <f>ROUND(E176*U176,2)</f>
        <v>0</v>
      </c>
      <c r="W176" s="163"/>
      <c r="X176" s="163" t="s">
        <v>205</v>
      </c>
      <c r="Y176" s="154"/>
      <c r="Z176" s="154"/>
      <c r="AA176" s="154"/>
      <c r="AB176" s="154"/>
      <c r="AC176" s="154"/>
      <c r="AD176" s="154"/>
      <c r="AE176" s="154"/>
      <c r="AF176" s="154"/>
      <c r="AG176" s="154" t="s">
        <v>206</v>
      </c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</row>
    <row r="177" spans="1:60" outlineLevel="1" x14ac:dyDescent="0.2">
      <c r="A177" s="161"/>
      <c r="B177" s="162"/>
      <c r="C177" s="254" t="s">
        <v>294</v>
      </c>
      <c r="D177" s="255"/>
      <c r="E177" s="255"/>
      <c r="F177" s="255"/>
      <c r="G177" s="255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54"/>
      <c r="Z177" s="154"/>
      <c r="AA177" s="154"/>
      <c r="AB177" s="154"/>
      <c r="AC177" s="154"/>
      <c r="AD177" s="154"/>
      <c r="AE177" s="154"/>
      <c r="AF177" s="154"/>
      <c r="AG177" s="154" t="s">
        <v>279</v>
      </c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</row>
    <row r="178" spans="1:60" outlineLevel="1" x14ac:dyDescent="0.2">
      <c r="A178" s="161"/>
      <c r="B178" s="162"/>
      <c r="C178" s="252" t="s">
        <v>295</v>
      </c>
      <c r="D178" s="253"/>
      <c r="E178" s="253"/>
      <c r="F178" s="253"/>
      <c r="G178" s="25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54"/>
      <c r="Z178" s="154"/>
      <c r="AA178" s="154"/>
      <c r="AB178" s="154"/>
      <c r="AC178" s="154"/>
      <c r="AD178" s="154"/>
      <c r="AE178" s="154"/>
      <c r="AF178" s="154"/>
      <c r="AG178" s="154" t="s">
        <v>279</v>
      </c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</row>
    <row r="179" spans="1:60" outlineLevel="1" x14ac:dyDescent="0.2">
      <c r="A179" s="161"/>
      <c r="B179" s="162"/>
      <c r="C179" s="252" t="s">
        <v>296</v>
      </c>
      <c r="D179" s="253"/>
      <c r="E179" s="253"/>
      <c r="F179" s="253"/>
      <c r="G179" s="25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54"/>
      <c r="Z179" s="154"/>
      <c r="AA179" s="154"/>
      <c r="AB179" s="154"/>
      <c r="AC179" s="154"/>
      <c r="AD179" s="154"/>
      <c r="AE179" s="154"/>
      <c r="AF179" s="154"/>
      <c r="AG179" s="154" t="s">
        <v>279</v>
      </c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</row>
    <row r="180" spans="1:60" outlineLevel="1" x14ac:dyDescent="0.2">
      <c r="A180" s="176">
        <v>38</v>
      </c>
      <c r="B180" s="177" t="s">
        <v>312</v>
      </c>
      <c r="C180" s="190" t="s">
        <v>313</v>
      </c>
      <c r="D180" s="178" t="s">
        <v>277</v>
      </c>
      <c r="E180" s="179">
        <v>2</v>
      </c>
      <c r="F180" s="180"/>
      <c r="G180" s="181">
        <f>ROUND(E180*F180,2)</f>
        <v>0</v>
      </c>
      <c r="H180" s="164"/>
      <c r="I180" s="163">
        <f>ROUND(E180*H180,2)</f>
        <v>0</v>
      </c>
      <c r="J180" s="164"/>
      <c r="K180" s="163">
        <f>ROUND(E180*J180,2)</f>
        <v>0</v>
      </c>
      <c r="L180" s="163">
        <v>21</v>
      </c>
      <c r="M180" s="163">
        <f>G180*(1+L180/100)</f>
        <v>0</v>
      </c>
      <c r="N180" s="163">
        <v>1.1E-4</v>
      </c>
      <c r="O180" s="163">
        <f>ROUND(E180*N180,2)</f>
        <v>0</v>
      </c>
      <c r="P180" s="163">
        <v>0</v>
      </c>
      <c r="Q180" s="163">
        <f>ROUND(E180*P180,2)</f>
        <v>0</v>
      </c>
      <c r="R180" s="163"/>
      <c r="S180" s="163" t="s">
        <v>107</v>
      </c>
      <c r="T180" s="163" t="s">
        <v>107</v>
      </c>
      <c r="U180" s="163">
        <v>1.56</v>
      </c>
      <c r="V180" s="163">
        <f>ROUND(E180*U180,2)</f>
        <v>3.12</v>
      </c>
      <c r="W180" s="163"/>
      <c r="X180" s="163" t="s">
        <v>108</v>
      </c>
      <c r="Y180" s="154"/>
      <c r="Z180" s="154"/>
      <c r="AA180" s="154"/>
      <c r="AB180" s="154"/>
      <c r="AC180" s="154"/>
      <c r="AD180" s="154"/>
      <c r="AE180" s="154"/>
      <c r="AF180" s="154"/>
      <c r="AG180" s="154" t="s">
        <v>109</v>
      </c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</row>
    <row r="181" spans="1:60" outlineLevel="1" x14ac:dyDescent="0.2">
      <c r="A181" s="161"/>
      <c r="B181" s="162"/>
      <c r="C181" s="191" t="s">
        <v>314</v>
      </c>
      <c r="D181" s="165"/>
      <c r="E181" s="166">
        <v>2</v>
      </c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54"/>
      <c r="Z181" s="154"/>
      <c r="AA181" s="154"/>
      <c r="AB181" s="154"/>
      <c r="AC181" s="154"/>
      <c r="AD181" s="154"/>
      <c r="AE181" s="154"/>
      <c r="AF181" s="154"/>
      <c r="AG181" s="154" t="s">
        <v>111</v>
      </c>
      <c r="AH181" s="154">
        <v>5</v>
      </c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</row>
    <row r="182" spans="1:60" outlineLevel="1" x14ac:dyDescent="0.2">
      <c r="A182" s="176">
        <v>39</v>
      </c>
      <c r="B182" s="177" t="s">
        <v>315</v>
      </c>
      <c r="C182" s="190" t="s">
        <v>316</v>
      </c>
      <c r="D182" s="178" t="s">
        <v>277</v>
      </c>
      <c r="E182" s="179">
        <v>1</v>
      </c>
      <c r="F182" s="180"/>
      <c r="G182" s="181">
        <f>ROUND(E182*F182,2)</f>
        <v>0</v>
      </c>
      <c r="H182" s="164"/>
      <c r="I182" s="163">
        <f>ROUND(E182*H182,2)</f>
        <v>0</v>
      </c>
      <c r="J182" s="164"/>
      <c r="K182" s="163">
        <f>ROUND(E182*J182,2)</f>
        <v>0</v>
      </c>
      <c r="L182" s="163">
        <v>21</v>
      </c>
      <c r="M182" s="163">
        <f>G182*(1+L182/100)</f>
        <v>0</v>
      </c>
      <c r="N182" s="163">
        <v>2.1000000000000001E-4</v>
      </c>
      <c r="O182" s="163">
        <f>ROUND(E182*N182,2)</f>
        <v>0</v>
      </c>
      <c r="P182" s="163">
        <v>0</v>
      </c>
      <c r="Q182" s="163">
        <f>ROUND(E182*P182,2)</f>
        <v>0</v>
      </c>
      <c r="R182" s="163"/>
      <c r="S182" s="163" t="s">
        <v>107</v>
      </c>
      <c r="T182" s="163" t="s">
        <v>107</v>
      </c>
      <c r="U182" s="163">
        <v>1.6504000000000001</v>
      </c>
      <c r="V182" s="163">
        <f>ROUND(E182*U182,2)</f>
        <v>1.65</v>
      </c>
      <c r="W182" s="163"/>
      <c r="X182" s="163" t="s">
        <v>108</v>
      </c>
      <c r="Y182" s="154"/>
      <c r="Z182" s="154"/>
      <c r="AA182" s="154"/>
      <c r="AB182" s="154"/>
      <c r="AC182" s="154"/>
      <c r="AD182" s="154"/>
      <c r="AE182" s="154"/>
      <c r="AF182" s="154"/>
      <c r="AG182" s="154" t="s">
        <v>109</v>
      </c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</row>
    <row r="183" spans="1:60" outlineLevel="1" x14ac:dyDescent="0.2">
      <c r="A183" s="161"/>
      <c r="B183" s="162"/>
      <c r="C183" s="191" t="s">
        <v>317</v>
      </c>
      <c r="D183" s="165"/>
      <c r="E183" s="166">
        <v>1</v>
      </c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54"/>
      <c r="Z183" s="154"/>
      <c r="AA183" s="154"/>
      <c r="AB183" s="154"/>
      <c r="AC183" s="154"/>
      <c r="AD183" s="154"/>
      <c r="AE183" s="154"/>
      <c r="AF183" s="154"/>
      <c r="AG183" s="154" t="s">
        <v>111</v>
      </c>
      <c r="AH183" s="154">
        <v>5</v>
      </c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</row>
    <row r="184" spans="1:60" ht="22.5" outlineLevel="1" x14ac:dyDescent="0.2">
      <c r="A184" s="182">
        <v>40</v>
      </c>
      <c r="B184" s="183" t="s">
        <v>318</v>
      </c>
      <c r="C184" s="192" t="s">
        <v>319</v>
      </c>
      <c r="D184" s="184" t="s">
        <v>277</v>
      </c>
      <c r="E184" s="185">
        <v>1</v>
      </c>
      <c r="F184" s="186"/>
      <c r="G184" s="187">
        <f>ROUND(E184*F184,2)</f>
        <v>0</v>
      </c>
      <c r="H184" s="164"/>
      <c r="I184" s="163">
        <f>ROUND(E184*H184,2)</f>
        <v>0</v>
      </c>
      <c r="J184" s="164"/>
      <c r="K184" s="163">
        <f>ROUND(E184*J184,2)</f>
        <v>0</v>
      </c>
      <c r="L184" s="163">
        <v>21</v>
      </c>
      <c r="M184" s="163">
        <f>G184*(1+L184/100)</f>
        <v>0</v>
      </c>
      <c r="N184" s="163">
        <v>9.4800000000000006E-3</v>
      </c>
      <c r="O184" s="163">
        <f>ROUND(E184*N184,2)</f>
        <v>0.01</v>
      </c>
      <c r="P184" s="163">
        <v>0</v>
      </c>
      <c r="Q184" s="163">
        <f>ROUND(E184*P184,2)</f>
        <v>0</v>
      </c>
      <c r="R184" s="163"/>
      <c r="S184" s="163" t="s">
        <v>219</v>
      </c>
      <c r="T184" s="163" t="s">
        <v>220</v>
      </c>
      <c r="U184" s="163">
        <v>0</v>
      </c>
      <c r="V184" s="163">
        <f>ROUND(E184*U184,2)</f>
        <v>0</v>
      </c>
      <c r="W184" s="163"/>
      <c r="X184" s="163" t="s">
        <v>205</v>
      </c>
      <c r="Y184" s="154"/>
      <c r="Z184" s="154"/>
      <c r="AA184" s="154"/>
      <c r="AB184" s="154"/>
      <c r="AC184" s="154"/>
      <c r="AD184" s="154"/>
      <c r="AE184" s="154"/>
      <c r="AF184" s="154"/>
      <c r="AG184" s="154" t="s">
        <v>206</v>
      </c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</row>
    <row r="185" spans="1:60" ht="22.5" outlineLevel="1" x14ac:dyDescent="0.2">
      <c r="A185" s="176">
        <v>41</v>
      </c>
      <c r="B185" s="177" t="s">
        <v>320</v>
      </c>
      <c r="C185" s="190" t="s">
        <v>321</v>
      </c>
      <c r="D185" s="178" t="s">
        <v>277</v>
      </c>
      <c r="E185" s="179">
        <v>3</v>
      </c>
      <c r="F185" s="180"/>
      <c r="G185" s="181">
        <f>ROUND(E185*F185,2)</f>
        <v>0</v>
      </c>
      <c r="H185" s="164"/>
      <c r="I185" s="163">
        <f>ROUND(E185*H185,2)</f>
        <v>0</v>
      </c>
      <c r="J185" s="164"/>
      <c r="K185" s="163">
        <f>ROUND(E185*J185,2)</f>
        <v>0</v>
      </c>
      <c r="L185" s="163">
        <v>21</v>
      </c>
      <c r="M185" s="163">
        <f>G185*(1+L185/100)</f>
        <v>0</v>
      </c>
      <c r="N185" s="163">
        <v>1.8499999999999999E-2</v>
      </c>
      <c r="O185" s="163">
        <f>ROUND(E185*N185,2)</f>
        <v>0.06</v>
      </c>
      <c r="P185" s="163">
        <v>0</v>
      </c>
      <c r="Q185" s="163">
        <f>ROUND(E185*P185,2)</f>
        <v>0</v>
      </c>
      <c r="R185" s="163"/>
      <c r="S185" s="163" t="s">
        <v>219</v>
      </c>
      <c r="T185" s="163" t="s">
        <v>220</v>
      </c>
      <c r="U185" s="163">
        <v>0</v>
      </c>
      <c r="V185" s="163">
        <f>ROUND(E185*U185,2)</f>
        <v>0</v>
      </c>
      <c r="W185" s="163"/>
      <c r="X185" s="163" t="s">
        <v>205</v>
      </c>
      <c r="Y185" s="154"/>
      <c r="Z185" s="154"/>
      <c r="AA185" s="154"/>
      <c r="AB185" s="154"/>
      <c r="AC185" s="154"/>
      <c r="AD185" s="154"/>
      <c r="AE185" s="154"/>
      <c r="AF185" s="154"/>
      <c r="AG185" s="154" t="s">
        <v>206</v>
      </c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</row>
    <row r="186" spans="1:60" outlineLevel="1" x14ac:dyDescent="0.2">
      <c r="A186" s="161"/>
      <c r="B186" s="162"/>
      <c r="C186" s="254" t="s">
        <v>322</v>
      </c>
      <c r="D186" s="255"/>
      <c r="E186" s="255"/>
      <c r="F186" s="255"/>
      <c r="G186" s="255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54"/>
      <c r="Z186" s="154"/>
      <c r="AA186" s="154"/>
      <c r="AB186" s="154"/>
      <c r="AC186" s="154"/>
      <c r="AD186" s="154"/>
      <c r="AE186" s="154"/>
      <c r="AF186" s="154"/>
      <c r="AG186" s="154" t="s">
        <v>279</v>
      </c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</row>
    <row r="187" spans="1:60" outlineLevel="1" x14ac:dyDescent="0.2">
      <c r="A187" s="182">
        <v>42</v>
      </c>
      <c r="B187" s="183" t="s">
        <v>323</v>
      </c>
      <c r="C187" s="192" t="s">
        <v>324</v>
      </c>
      <c r="D187" s="184" t="s">
        <v>277</v>
      </c>
      <c r="E187" s="185">
        <v>1</v>
      </c>
      <c r="F187" s="186"/>
      <c r="G187" s="187">
        <f>ROUND(E187*F187,2)</f>
        <v>0</v>
      </c>
      <c r="H187" s="164"/>
      <c r="I187" s="163">
        <f>ROUND(E187*H187,2)</f>
        <v>0</v>
      </c>
      <c r="J187" s="164"/>
      <c r="K187" s="163">
        <f>ROUND(E187*J187,2)</f>
        <v>0</v>
      </c>
      <c r="L187" s="163">
        <v>21</v>
      </c>
      <c r="M187" s="163">
        <f>G187*(1+L187/100)</f>
        <v>0</v>
      </c>
      <c r="N187" s="163">
        <v>1E-3</v>
      </c>
      <c r="O187" s="163">
        <f>ROUND(E187*N187,2)</f>
        <v>0</v>
      </c>
      <c r="P187" s="163">
        <v>0</v>
      </c>
      <c r="Q187" s="163">
        <f>ROUND(E187*P187,2)</f>
        <v>0</v>
      </c>
      <c r="R187" s="163" t="s">
        <v>204</v>
      </c>
      <c r="S187" s="163" t="s">
        <v>107</v>
      </c>
      <c r="T187" s="163" t="s">
        <v>107</v>
      </c>
      <c r="U187" s="163">
        <v>0</v>
      </c>
      <c r="V187" s="163">
        <f>ROUND(E187*U187,2)</f>
        <v>0</v>
      </c>
      <c r="W187" s="163"/>
      <c r="X187" s="163" t="s">
        <v>205</v>
      </c>
      <c r="Y187" s="154"/>
      <c r="Z187" s="154"/>
      <c r="AA187" s="154"/>
      <c r="AB187" s="154"/>
      <c r="AC187" s="154"/>
      <c r="AD187" s="154"/>
      <c r="AE187" s="154"/>
      <c r="AF187" s="154"/>
      <c r="AG187" s="154" t="s">
        <v>206</v>
      </c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</row>
    <row r="188" spans="1:60" outlineLevel="1" x14ac:dyDescent="0.2">
      <c r="A188" s="182">
        <v>43</v>
      </c>
      <c r="B188" s="183" t="s">
        <v>325</v>
      </c>
      <c r="C188" s="192" t="s">
        <v>326</v>
      </c>
      <c r="D188" s="184" t="s">
        <v>277</v>
      </c>
      <c r="E188" s="185">
        <v>2</v>
      </c>
      <c r="F188" s="186"/>
      <c r="G188" s="187">
        <f>ROUND(E188*F188,2)</f>
        <v>0</v>
      </c>
      <c r="H188" s="164"/>
      <c r="I188" s="163">
        <f>ROUND(E188*H188,2)</f>
        <v>0</v>
      </c>
      <c r="J188" s="164"/>
      <c r="K188" s="163">
        <f>ROUND(E188*J188,2)</f>
        <v>0</v>
      </c>
      <c r="L188" s="163">
        <v>21</v>
      </c>
      <c r="M188" s="163">
        <f>G188*(1+L188/100)</f>
        <v>0</v>
      </c>
      <c r="N188" s="163">
        <v>1.2999999999999999E-3</v>
      </c>
      <c r="O188" s="163">
        <f>ROUND(E188*N188,2)</f>
        <v>0</v>
      </c>
      <c r="P188" s="163">
        <v>0</v>
      </c>
      <c r="Q188" s="163">
        <f>ROUND(E188*P188,2)</f>
        <v>0</v>
      </c>
      <c r="R188" s="163" t="s">
        <v>204</v>
      </c>
      <c r="S188" s="163" t="s">
        <v>107</v>
      </c>
      <c r="T188" s="163" t="s">
        <v>107</v>
      </c>
      <c r="U188" s="163">
        <v>0</v>
      </c>
      <c r="V188" s="163">
        <f>ROUND(E188*U188,2)</f>
        <v>0</v>
      </c>
      <c r="W188" s="163"/>
      <c r="X188" s="163" t="s">
        <v>205</v>
      </c>
      <c r="Y188" s="154"/>
      <c r="Z188" s="154"/>
      <c r="AA188" s="154"/>
      <c r="AB188" s="154"/>
      <c r="AC188" s="154"/>
      <c r="AD188" s="154"/>
      <c r="AE188" s="154"/>
      <c r="AF188" s="154"/>
      <c r="AG188" s="154" t="s">
        <v>206</v>
      </c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</row>
    <row r="189" spans="1:60" outlineLevel="1" x14ac:dyDescent="0.2">
      <c r="A189" s="176">
        <v>44</v>
      </c>
      <c r="B189" s="177" t="s">
        <v>327</v>
      </c>
      <c r="C189" s="190" t="s">
        <v>328</v>
      </c>
      <c r="D189" s="178" t="s">
        <v>277</v>
      </c>
      <c r="E189" s="179">
        <v>1</v>
      </c>
      <c r="F189" s="180"/>
      <c r="G189" s="181">
        <f>ROUND(E189*F189,2)</f>
        <v>0</v>
      </c>
      <c r="H189" s="164"/>
      <c r="I189" s="163">
        <f>ROUND(E189*H189,2)</f>
        <v>0</v>
      </c>
      <c r="J189" s="164"/>
      <c r="K189" s="163">
        <f>ROUND(E189*J189,2)</f>
        <v>0</v>
      </c>
      <c r="L189" s="163">
        <v>21</v>
      </c>
      <c r="M189" s="163">
        <f>G189*(1+L189/100)</f>
        <v>0</v>
      </c>
      <c r="N189" s="163">
        <v>2.1000000000000001E-4</v>
      </c>
      <c r="O189" s="163">
        <f>ROUND(E189*N189,2)</f>
        <v>0</v>
      </c>
      <c r="P189" s="163">
        <v>0</v>
      </c>
      <c r="Q189" s="163">
        <f>ROUND(E189*P189,2)</f>
        <v>0</v>
      </c>
      <c r="R189" s="163"/>
      <c r="S189" s="163" t="s">
        <v>107</v>
      </c>
      <c r="T189" s="163" t="s">
        <v>107</v>
      </c>
      <c r="U189" s="163">
        <v>0.66</v>
      </c>
      <c r="V189" s="163">
        <f>ROUND(E189*U189,2)</f>
        <v>0.66</v>
      </c>
      <c r="W189" s="163"/>
      <c r="X189" s="163" t="s">
        <v>108</v>
      </c>
      <c r="Y189" s="154"/>
      <c r="Z189" s="154"/>
      <c r="AA189" s="154"/>
      <c r="AB189" s="154"/>
      <c r="AC189" s="154"/>
      <c r="AD189" s="154"/>
      <c r="AE189" s="154"/>
      <c r="AF189" s="154"/>
      <c r="AG189" s="154" t="s">
        <v>109</v>
      </c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</row>
    <row r="190" spans="1:60" outlineLevel="1" x14ac:dyDescent="0.2">
      <c r="A190" s="161"/>
      <c r="B190" s="162"/>
      <c r="C190" s="191" t="s">
        <v>329</v>
      </c>
      <c r="D190" s="165"/>
      <c r="E190" s="166">
        <v>1</v>
      </c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54"/>
      <c r="Z190" s="154"/>
      <c r="AA190" s="154"/>
      <c r="AB190" s="154"/>
      <c r="AC190" s="154"/>
      <c r="AD190" s="154"/>
      <c r="AE190" s="154"/>
      <c r="AF190" s="154"/>
      <c r="AG190" s="154" t="s">
        <v>111</v>
      </c>
      <c r="AH190" s="154">
        <v>5</v>
      </c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</row>
    <row r="191" spans="1:60" outlineLevel="1" x14ac:dyDescent="0.2">
      <c r="A191" s="176">
        <v>45</v>
      </c>
      <c r="B191" s="177" t="s">
        <v>330</v>
      </c>
      <c r="C191" s="190" t="s">
        <v>331</v>
      </c>
      <c r="D191" s="178" t="s">
        <v>277</v>
      </c>
      <c r="E191" s="179">
        <v>3</v>
      </c>
      <c r="F191" s="180"/>
      <c r="G191" s="181">
        <f>ROUND(E191*F191,2)</f>
        <v>0</v>
      </c>
      <c r="H191" s="164"/>
      <c r="I191" s="163">
        <f>ROUND(E191*H191,2)</f>
        <v>0</v>
      </c>
      <c r="J191" s="164"/>
      <c r="K191" s="163">
        <f>ROUND(E191*J191,2)</f>
        <v>0</v>
      </c>
      <c r="L191" s="163">
        <v>21</v>
      </c>
      <c r="M191" s="163">
        <f>G191*(1+L191/100)</f>
        <v>0</v>
      </c>
      <c r="N191" s="163">
        <v>2.2000000000000001E-4</v>
      </c>
      <c r="O191" s="163">
        <f>ROUND(E191*N191,2)</f>
        <v>0</v>
      </c>
      <c r="P191" s="163">
        <v>0</v>
      </c>
      <c r="Q191" s="163">
        <f>ROUND(E191*P191,2)</f>
        <v>0</v>
      </c>
      <c r="R191" s="163"/>
      <c r="S191" s="163" t="s">
        <v>107</v>
      </c>
      <c r="T191" s="163" t="s">
        <v>107</v>
      </c>
      <c r="U191" s="163">
        <v>0.99</v>
      </c>
      <c r="V191" s="163">
        <f>ROUND(E191*U191,2)</f>
        <v>2.97</v>
      </c>
      <c r="W191" s="163"/>
      <c r="X191" s="163" t="s">
        <v>108</v>
      </c>
      <c r="Y191" s="154"/>
      <c r="Z191" s="154"/>
      <c r="AA191" s="154"/>
      <c r="AB191" s="154"/>
      <c r="AC191" s="154"/>
      <c r="AD191" s="154"/>
      <c r="AE191" s="154"/>
      <c r="AF191" s="154"/>
      <c r="AG191" s="154" t="s">
        <v>109</v>
      </c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</row>
    <row r="192" spans="1:60" outlineLevel="1" x14ac:dyDescent="0.2">
      <c r="A192" s="161"/>
      <c r="B192" s="162"/>
      <c r="C192" s="191" t="s">
        <v>332</v>
      </c>
      <c r="D192" s="165"/>
      <c r="E192" s="166">
        <v>3</v>
      </c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54"/>
      <c r="Z192" s="154"/>
      <c r="AA192" s="154"/>
      <c r="AB192" s="154"/>
      <c r="AC192" s="154"/>
      <c r="AD192" s="154"/>
      <c r="AE192" s="154"/>
      <c r="AF192" s="154"/>
      <c r="AG192" s="154" t="s">
        <v>111</v>
      </c>
      <c r="AH192" s="154">
        <v>5</v>
      </c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</row>
    <row r="193" spans="1:60" outlineLevel="1" x14ac:dyDescent="0.2">
      <c r="A193" s="182">
        <v>46</v>
      </c>
      <c r="B193" s="183" t="s">
        <v>333</v>
      </c>
      <c r="C193" s="192" t="s">
        <v>334</v>
      </c>
      <c r="D193" s="184" t="s">
        <v>277</v>
      </c>
      <c r="E193" s="185">
        <v>1</v>
      </c>
      <c r="F193" s="186"/>
      <c r="G193" s="187">
        <f>ROUND(E193*F193,2)</f>
        <v>0</v>
      </c>
      <c r="H193" s="164"/>
      <c r="I193" s="163">
        <f>ROUND(E193*H193,2)</f>
        <v>0</v>
      </c>
      <c r="J193" s="164"/>
      <c r="K193" s="163">
        <f>ROUND(E193*J193,2)</f>
        <v>0</v>
      </c>
      <c r="L193" s="163">
        <v>21</v>
      </c>
      <c r="M193" s="163">
        <f>G193*(1+L193/100)</f>
        <v>0</v>
      </c>
      <c r="N193" s="163">
        <v>4.1200000000000004E-3</v>
      </c>
      <c r="O193" s="163">
        <f>ROUND(E193*N193,2)</f>
        <v>0</v>
      </c>
      <c r="P193" s="163">
        <v>0</v>
      </c>
      <c r="Q193" s="163">
        <f>ROUND(E193*P193,2)</f>
        <v>0</v>
      </c>
      <c r="R193" s="163"/>
      <c r="S193" s="163" t="s">
        <v>219</v>
      </c>
      <c r="T193" s="163" t="s">
        <v>335</v>
      </c>
      <c r="U193" s="163">
        <v>0</v>
      </c>
      <c r="V193" s="163">
        <f>ROUND(E193*U193,2)</f>
        <v>0</v>
      </c>
      <c r="W193" s="163"/>
      <c r="X193" s="163" t="s">
        <v>205</v>
      </c>
      <c r="Y193" s="154"/>
      <c r="Z193" s="154"/>
      <c r="AA193" s="154"/>
      <c r="AB193" s="154"/>
      <c r="AC193" s="154"/>
      <c r="AD193" s="154"/>
      <c r="AE193" s="154"/>
      <c r="AF193" s="154"/>
      <c r="AG193" s="154" t="s">
        <v>206</v>
      </c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</row>
    <row r="194" spans="1:60" outlineLevel="1" x14ac:dyDescent="0.2">
      <c r="A194" s="176">
        <v>47</v>
      </c>
      <c r="B194" s="177" t="s">
        <v>336</v>
      </c>
      <c r="C194" s="190" t="s">
        <v>337</v>
      </c>
      <c r="D194" s="178" t="s">
        <v>277</v>
      </c>
      <c r="E194" s="179">
        <v>1</v>
      </c>
      <c r="F194" s="180"/>
      <c r="G194" s="181">
        <f>ROUND(E194*F194,2)</f>
        <v>0</v>
      </c>
      <c r="H194" s="164"/>
      <c r="I194" s="163">
        <f>ROUND(E194*H194,2)</f>
        <v>0</v>
      </c>
      <c r="J194" s="164"/>
      <c r="K194" s="163">
        <f>ROUND(E194*J194,2)</f>
        <v>0</v>
      </c>
      <c r="L194" s="163">
        <v>21</v>
      </c>
      <c r="M194" s="163">
        <f>G194*(1+L194/100)</f>
        <v>0</v>
      </c>
      <c r="N194" s="163">
        <v>0</v>
      </c>
      <c r="O194" s="163">
        <f>ROUND(E194*N194,2)</f>
        <v>0</v>
      </c>
      <c r="P194" s="163">
        <v>0</v>
      </c>
      <c r="Q194" s="163">
        <f>ROUND(E194*P194,2)</f>
        <v>0</v>
      </c>
      <c r="R194" s="163"/>
      <c r="S194" s="163" t="s">
        <v>107</v>
      </c>
      <c r="T194" s="163" t="s">
        <v>107</v>
      </c>
      <c r="U194" s="163">
        <v>0.11</v>
      </c>
      <c r="V194" s="163">
        <f>ROUND(E194*U194,2)</f>
        <v>0.11</v>
      </c>
      <c r="W194" s="163"/>
      <c r="X194" s="163" t="s">
        <v>108</v>
      </c>
      <c r="Y194" s="154"/>
      <c r="Z194" s="154"/>
      <c r="AA194" s="154"/>
      <c r="AB194" s="154"/>
      <c r="AC194" s="154"/>
      <c r="AD194" s="154"/>
      <c r="AE194" s="154"/>
      <c r="AF194" s="154"/>
      <c r="AG194" s="154" t="s">
        <v>109</v>
      </c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</row>
    <row r="195" spans="1:60" outlineLevel="1" x14ac:dyDescent="0.2">
      <c r="A195" s="161"/>
      <c r="B195" s="162"/>
      <c r="C195" s="191" t="s">
        <v>338</v>
      </c>
      <c r="D195" s="165"/>
      <c r="E195" s="166">
        <v>1</v>
      </c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54"/>
      <c r="Z195" s="154"/>
      <c r="AA195" s="154"/>
      <c r="AB195" s="154"/>
      <c r="AC195" s="154"/>
      <c r="AD195" s="154"/>
      <c r="AE195" s="154"/>
      <c r="AF195" s="154"/>
      <c r="AG195" s="154" t="s">
        <v>111</v>
      </c>
      <c r="AH195" s="154">
        <v>5</v>
      </c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</row>
    <row r="196" spans="1:60" ht="33.75" outlineLevel="1" x14ac:dyDescent="0.2">
      <c r="A196" s="176">
        <v>48</v>
      </c>
      <c r="B196" s="177" t="s">
        <v>339</v>
      </c>
      <c r="C196" s="190" t="s">
        <v>340</v>
      </c>
      <c r="D196" s="178" t="s">
        <v>277</v>
      </c>
      <c r="E196" s="179">
        <v>1</v>
      </c>
      <c r="F196" s="180"/>
      <c r="G196" s="181">
        <f>ROUND(E196*F196,2)</f>
        <v>0</v>
      </c>
      <c r="H196" s="164"/>
      <c r="I196" s="163">
        <f>ROUND(E196*H196,2)</f>
        <v>0</v>
      </c>
      <c r="J196" s="164"/>
      <c r="K196" s="163">
        <f>ROUND(E196*J196,2)</f>
        <v>0</v>
      </c>
      <c r="L196" s="163">
        <v>21</v>
      </c>
      <c r="M196" s="163">
        <f>G196*(1+L196/100)</f>
        <v>0</v>
      </c>
      <c r="N196" s="163">
        <v>1E-3</v>
      </c>
      <c r="O196" s="163">
        <f>ROUND(E196*N196,2)</f>
        <v>0</v>
      </c>
      <c r="P196" s="163">
        <v>0</v>
      </c>
      <c r="Q196" s="163">
        <f>ROUND(E196*P196,2)</f>
        <v>0</v>
      </c>
      <c r="R196" s="163"/>
      <c r="S196" s="163" t="s">
        <v>219</v>
      </c>
      <c r="T196" s="163" t="s">
        <v>107</v>
      </c>
      <c r="U196" s="163">
        <v>0</v>
      </c>
      <c r="V196" s="163">
        <f>ROUND(E196*U196,2)</f>
        <v>0</v>
      </c>
      <c r="W196" s="163"/>
      <c r="X196" s="163" t="s">
        <v>205</v>
      </c>
      <c r="Y196" s="154"/>
      <c r="Z196" s="154"/>
      <c r="AA196" s="154"/>
      <c r="AB196" s="154"/>
      <c r="AC196" s="154"/>
      <c r="AD196" s="154"/>
      <c r="AE196" s="154"/>
      <c r="AF196" s="154"/>
      <c r="AG196" s="154" t="s">
        <v>206</v>
      </c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</row>
    <row r="197" spans="1:60" outlineLevel="1" x14ac:dyDescent="0.2">
      <c r="A197" s="161"/>
      <c r="B197" s="162"/>
      <c r="C197" s="254" t="s">
        <v>341</v>
      </c>
      <c r="D197" s="255"/>
      <c r="E197" s="255"/>
      <c r="F197" s="255"/>
      <c r="G197" s="255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54"/>
      <c r="Z197" s="154"/>
      <c r="AA197" s="154"/>
      <c r="AB197" s="154"/>
      <c r="AC197" s="154"/>
      <c r="AD197" s="154"/>
      <c r="AE197" s="154"/>
      <c r="AF197" s="154"/>
      <c r="AG197" s="154" t="s">
        <v>279</v>
      </c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</row>
    <row r="198" spans="1:60" outlineLevel="1" x14ac:dyDescent="0.2">
      <c r="A198" s="182">
        <v>49</v>
      </c>
      <c r="B198" s="183" t="s">
        <v>342</v>
      </c>
      <c r="C198" s="192" t="s">
        <v>343</v>
      </c>
      <c r="D198" s="184" t="s">
        <v>277</v>
      </c>
      <c r="E198" s="185">
        <v>1</v>
      </c>
      <c r="F198" s="186"/>
      <c r="G198" s="187">
        <f>ROUND(E198*F198,2)</f>
        <v>0</v>
      </c>
      <c r="H198" s="164"/>
      <c r="I198" s="163">
        <f>ROUND(E198*H198,2)</f>
        <v>0</v>
      </c>
      <c r="J198" s="164"/>
      <c r="K198" s="163">
        <f>ROUND(E198*J198,2)</f>
        <v>0</v>
      </c>
      <c r="L198" s="163">
        <v>21</v>
      </c>
      <c r="M198" s="163">
        <f>G198*(1+L198/100)</f>
        <v>0</v>
      </c>
      <c r="N198" s="163">
        <v>3.8999999999999999E-4</v>
      </c>
      <c r="O198" s="163">
        <f>ROUND(E198*N198,2)</f>
        <v>0</v>
      </c>
      <c r="P198" s="163">
        <v>0</v>
      </c>
      <c r="Q198" s="163">
        <f>ROUND(E198*P198,2)</f>
        <v>0</v>
      </c>
      <c r="R198" s="163"/>
      <c r="S198" s="163" t="s">
        <v>219</v>
      </c>
      <c r="T198" s="163" t="s">
        <v>220</v>
      </c>
      <c r="U198" s="163">
        <v>0</v>
      </c>
      <c r="V198" s="163">
        <f>ROUND(E198*U198,2)</f>
        <v>0</v>
      </c>
      <c r="W198" s="163"/>
      <c r="X198" s="163" t="s">
        <v>205</v>
      </c>
      <c r="Y198" s="154"/>
      <c r="Z198" s="154"/>
      <c r="AA198" s="154"/>
      <c r="AB198" s="154"/>
      <c r="AC198" s="154"/>
      <c r="AD198" s="154"/>
      <c r="AE198" s="154"/>
      <c r="AF198" s="154"/>
      <c r="AG198" s="154" t="s">
        <v>206</v>
      </c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</row>
    <row r="199" spans="1:60" outlineLevel="1" x14ac:dyDescent="0.2">
      <c r="A199" s="176">
        <v>50</v>
      </c>
      <c r="B199" s="177" t="s">
        <v>344</v>
      </c>
      <c r="C199" s="190" t="s">
        <v>345</v>
      </c>
      <c r="D199" s="178" t="s">
        <v>277</v>
      </c>
      <c r="E199" s="179">
        <v>2</v>
      </c>
      <c r="F199" s="180"/>
      <c r="G199" s="181">
        <f>ROUND(E199*F199,2)</f>
        <v>0</v>
      </c>
      <c r="H199" s="164"/>
      <c r="I199" s="163">
        <f>ROUND(E199*H199,2)</f>
        <v>0</v>
      </c>
      <c r="J199" s="164"/>
      <c r="K199" s="163">
        <f>ROUND(E199*J199,2)</f>
        <v>0</v>
      </c>
      <c r="L199" s="163">
        <v>21</v>
      </c>
      <c r="M199" s="163">
        <f>G199*(1+L199/100)</f>
        <v>0</v>
      </c>
      <c r="N199" s="163">
        <v>3.0000000000000001E-5</v>
      </c>
      <c r="O199" s="163">
        <f>ROUND(E199*N199,2)</f>
        <v>0</v>
      </c>
      <c r="P199" s="163">
        <v>0</v>
      </c>
      <c r="Q199" s="163">
        <f>ROUND(E199*P199,2)</f>
        <v>0</v>
      </c>
      <c r="R199" s="163"/>
      <c r="S199" s="163" t="s">
        <v>107</v>
      </c>
      <c r="T199" s="163" t="s">
        <v>107</v>
      </c>
      <c r="U199" s="163">
        <v>0.5081</v>
      </c>
      <c r="V199" s="163">
        <f>ROUND(E199*U199,2)</f>
        <v>1.02</v>
      </c>
      <c r="W199" s="163"/>
      <c r="X199" s="163" t="s">
        <v>108</v>
      </c>
      <c r="Y199" s="154"/>
      <c r="Z199" s="154"/>
      <c r="AA199" s="154"/>
      <c r="AB199" s="154"/>
      <c r="AC199" s="154"/>
      <c r="AD199" s="154"/>
      <c r="AE199" s="154"/>
      <c r="AF199" s="154"/>
      <c r="AG199" s="154" t="s">
        <v>109</v>
      </c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</row>
    <row r="200" spans="1:60" outlineLevel="1" x14ac:dyDescent="0.2">
      <c r="A200" s="161"/>
      <c r="B200" s="162"/>
      <c r="C200" s="191" t="s">
        <v>346</v>
      </c>
      <c r="D200" s="165"/>
      <c r="E200" s="166">
        <v>1</v>
      </c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54"/>
      <c r="Z200" s="154"/>
      <c r="AA200" s="154"/>
      <c r="AB200" s="154"/>
      <c r="AC200" s="154"/>
      <c r="AD200" s="154"/>
      <c r="AE200" s="154"/>
      <c r="AF200" s="154"/>
      <c r="AG200" s="154" t="s">
        <v>111</v>
      </c>
      <c r="AH200" s="154">
        <v>5</v>
      </c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</row>
    <row r="201" spans="1:60" outlineLevel="1" x14ac:dyDescent="0.2">
      <c r="A201" s="161"/>
      <c r="B201" s="162"/>
      <c r="C201" s="191" t="s">
        <v>347</v>
      </c>
      <c r="D201" s="165"/>
      <c r="E201" s="166">
        <v>1</v>
      </c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54"/>
      <c r="Z201" s="154"/>
      <c r="AA201" s="154"/>
      <c r="AB201" s="154"/>
      <c r="AC201" s="154"/>
      <c r="AD201" s="154"/>
      <c r="AE201" s="154"/>
      <c r="AF201" s="154"/>
      <c r="AG201" s="154" t="s">
        <v>111</v>
      </c>
      <c r="AH201" s="154">
        <v>5</v>
      </c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</row>
    <row r="202" spans="1:60" outlineLevel="1" x14ac:dyDescent="0.2">
      <c r="A202" s="176">
        <v>51</v>
      </c>
      <c r="B202" s="177" t="s">
        <v>348</v>
      </c>
      <c r="C202" s="190" t="s">
        <v>349</v>
      </c>
      <c r="D202" s="178" t="s">
        <v>293</v>
      </c>
      <c r="E202" s="179">
        <v>2</v>
      </c>
      <c r="F202" s="180"/>
      <c r="G202" s="181">
        <f>ROUND(E202*F202,2)</f>
        <v>0</v>
      </c>
      <c r="H202" s="164"/>
      <c r="I202" s="163">
        <f>ROUND(E202*H202,2)</f>
        <v>0</v>
      </c>
      <c r="J202" s="164"/>
      <c r="K202" s="163">
        <f>ROUND(E202*J202,2)</f>
        <v>0</v>
      </c>
      <c r="L202" s="163">
        <v>21</v>
      </c>
      <c r="M202" s="163">
        <f>G202*(1+L202/100)</f>
        <v>0</v>
      </c>
      <c r="N202" s="163">
        <v>7.4000000000000003E-3</v>
      </c>
      <c r="O202" s="163">
        <f>ROUND(E202*N202,2)</f>
        <v>0.01</v>
      </c>
      <c r="P202" s="163">
        <v>0</v>
      </c>
      <c r="Q202" s="163">
        <f>ROUND(E202*P202,2)</f>
        <v>0</v>
      </c>
      <c r="R202" s="163"/>
      <c r="S202" s="163" t="s">
        <v>219</v>
      </c>
      <c r="T202" s="163" t="s">
        <v>220</v>
      </c>
      <c r="U202" s="163">
        <v>0</v>
      </c>
      <c r="V202" s="163">
        <f>ROUND(E202*U202,2)</f>
        <v>0</v>
      </c>
      <c r="W202" s="163"/>
      <c r="X202" s="163" t="s">
        <v>205</v>
      </c>
      <c r="Y202" s="154"/>
      <c r="Z202" s="154"/>
      <c r="AA202" s="154"/>
      <c r="AB202" s="154"/>
      <c r="AC202" s="154"/>
      <c r="AD202" s="154"/>
      <c r="AE202" s="154"/>
      <c r="AF202" s="154"/>
      <c r="AG202" s="154" t="s">
        <v>206</v>
      </c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</row>
    <row r="203" spans="1:60" outlineLevel="1" x14ac:dyDescent="0.2">
      <c r="A203" s="161"/>
      <c r="B203" s="162"/>
      <c r="C203" s="254" t="s">
        <v>294</v>
      </c>
      <c r="D203" s="255"/>
      <c r="E203" s="255"/>
      <c r="F203" s="255"/>
      <c r="G203" s="255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54"/>
      <c r="Z203" s="154"/>
      <c r="AA203" s="154"/>
      <c r="AB203" s="154"/>
      <c r="AC203" s="154"/>
      <c r="AD203" s="154"/>
      <c r="AE203" s="154"/>
      <c r="AF203" s="154"/>
      <c r="AG203" s="154" t="s">
        <v>279</v>
      </c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</row>
    <row r="204" spans="1:60" outlineLevel="1" x14ac:dyDescent="0.2">
      <c r="A204" s="161"/>
      <c r="B204" s="162"/>
      <c r="C204" s="252" t="s">
        <v>295</v>
      </c>
      <c r="D204" s="253"/>
      <c r="E204" s="253"/>
      <c r="F204" s="253"/>
      <c r="G204" s="25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54"/>
      <c r="Z204" s="154"/>
      <c r="AA204" s="154"/>
      <c r="AB204" s="154"/>
      <c r="AC204" s="154"/>
      <c r="AD204" s="154"/>
      <c r="AE204" s="154"/>
      <c r="AF204" s="154"/>
      <c r="AG204" s="154" t="s">
        <v>279</v>
      </c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</row>
    <row r="205" spans="1:60" outlineLevel="1" x14ac:dyDescent="0.2">
      <c r="A205" s="161"/>
      <c r="B205" s="162"/>
      <c r="C205" s="252" t="s">
        <v>296</v>
      </c>
      <c r="D205" s="253"/>
      <c r="E205" s="253"/>
      <c r="F205" s="253"/>
      <c r="G205" s="25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54"/>
      <c r="Z205" s="154"/>
      <c r="AA205" s="154"/>
      <c r="AB205" s="154"/>
      <c r="AC205" s="154"/>
      <c r="AD205" s="154"/>
      <c r="AE205" s="154"/>
      <c r="AF205" s="154"/>
      <c r="AG205" s="154" t="s">
        <v>279</v>
      </c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</row>
    <row r="206" spans="1:60" outlineLevel="1" x14ac:dyDescent="0.2">
      <c r="A206" s="176">
        <v>52</v>
      </c>
      <c r="B206" s="177" t="s">
        <v>301</v>
      </c>
      <c r="C206" s="190" t="s">
        <v>302</v>
      </c>
      <c r="D206" s="178" t="s">
        <v>277</v>
      </c>
      <c r="E206" s="179">
        <v>2</v>
      </c>
      <c r="F206" s="180"/>
      <c r="G206" s="181">
        <f>ROUND(E206*F206,2)</f>
        <v>0</v>
      </c>
      <c r="H206" s="164"/>
      <c r="I206" s="163">
        <f>ROUND(E206*H206,2)</f>
        <v>0</v>
      </c>
      <c r="J206" s="164"/>
      <c r="K206" s="163">
        <f>ROUND(E206*J206,2)</f>
        <v>0</v>
      </c>
      <c r="L206" s="163">
        <v>21</v>
      </c>
      <c r="M206" s="163">
        <f>G206*(1+L206/100)</f>
        <v>0</v>
      </c>
      <c r="N206" s="163">
        <v>0</v>
      </c>
      <c r="O206" s="163">
        <f>ROUND(E206*N206,2)</f>
        <v>0</v>
      </c>
      <c r="P206" s="163">
        <v>0</v>
      </c>
      <c r="Q206" s="163">
        <f>ROUND(E206*P206,2)</f>
        <v>0</v>
      </c>
      <c r="R206" s="163"/>
      <c r="S206" s="163" t="s">
        <v>107</v>
      </c>
      <c r="T206" s="163" t="s">
        <v>107</v>
      </c>
      <c r="U206" s="163">
        <v>1.2216</v>
      </c>
      <c r="V206" s="163">
        <f>ROUND(E206*U206,2)</f>
        <v>2.44</v>
      </c>
      <c r="W206" s="163"/>
      <c r="X206" s="163" t="s">
        <v>108</v>
      </c>
      <c r="Y206" s="154"/>
      <c r="Z206" s="154"/>
      <c r="AA206" s="154"/>
      <c r="AB206" s="154"/>
      <c r="AC206" s="154"/>
      <c r="AD206" s="154"/>
      <c r="AE206" s="154"/>
      <c r="AF206" s="154"/>
      <c r="AG206" s="154" t="s">
        <v>109</v>
      </c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</row>
    <row r="207" spans="1:60" outlineLevel="1" x14ac:dyDescent="0.2">
      <c r="A207" s="161"/>
      <c r="B207" s="162"/>
      <c r="C207" s="191" t="s">
        <v>350</v>
      </c>
      <c r="D207" s="165"/>
      <c r="E207" s="166">
        <v>2</v>
      </c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54"/>
      <c r="Z207" s="154"/>
      <c r="AA207" s="154"/>
      <c r="AB207" s="154"/>
      <c r="AC207" s="154"/>
      <c r="AD207" s="154"/>
      <c r="AE207" s="154"/>
      <c r="AF207" s="154"/>
      <c r="AG207" s="154" t="s">
        <v>111</v>
      </c>
      <c r="AH207" s="154">
        <v>5</v>
      </c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</row>
    <row r="208" spans="1:60" ht="33.75" outlineLevel="1" x14ac:dyDescent="0.2">
      <c r="A208" s="182">
        <v>53</v>
      </c>
      <c r="B208" s="183" t="s">
        <v>351</v>
      </c>
      <c r="C208" s="192" t="s">
        <v>352</v>
      </c>
      <c r="D208" s="184" t="s">
        <v>277</v>
      </c>
      <c r="E208" s="185">
        <v>1</v>
      </c>
      <c r="F208" s="186"/>
      <c r="G208" s="187">
        <f>ROUND(E208*F208,2)</f>
        <v>0</v>
      </c>
      <c r="H208" s="164"/>
      <c r="I208" s="163">
        <f>ROUND(E208*H208,2)</f>
        <v>0</v>
      </c>
      <c r="J208" s="164"/>
      <c r="K208" s="163">
        <f>ROUND(E208*J208,2)</f>
        <v>0</v>
      </c>
      <c r="L208" s="163">
        <v>21</v>
      </c>
      <c r="M208" s="163">
        <f>G208*(1+L208/100)</f>
        <v>0</v>
      </c>
      <c r="N208" s="163">
        <v>8.0000000000000002E-3</v>
      </c>
      <c r="O208" s="163">
        <f>ROUND(E208*N208,2)</f>
        <v>0.01</v>
      </c>
      <c r="P208" s="163">
        <v>0</v>
      </c>
      <c r="Q208" s="163">
        <f>ROUND(E208*P208,2)</f>
        <v>0</v>
      </c>
      <c r="R208" s="163"/>
      <c r="S208" s="163" t="s">
        <v>219</v>
      </c>
      <c r="T208" s="163" t="s">
        <v>220</v>
      </c>
      <c r="U208" s="163">
        <v>0</v>
      </c>
      <c r="V208" s="163">
        <f>ROUND(E208*U208,2)</f>
        <v>0</v>
      </c>
      <c r="W208" s="163"/>
      <c r="X208" s="163" t="s">
        <v>205</v>
      </c>
      <c r="Y208" s="154"/>
      <c r="Z208" s="154"/>
      <c r="AA208" s="154"/>
      <c r="AB208" s="154"/>
      <c r="AC208" s="154"/>
      <c r="AD208" s="154"/>
      <c r="AE208" s="154"/>
      <c r="AF208" s="154"/>
      <c r="AG208" s="154" t="s">
        <v>206</v>
      </c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</row>
    <row r="209" spans="1:60" outlineLevel="1" x14ac:dyDescent="0.2">
      <c r="A209" s="176">
        <v>54</v>
      </c>
      <c r="B209" s="177" t="s">
        <v>353</v>
      </c>
      <c r="C209" s="190" t="s">
        <v>354</v>
      </c>
      <c r="D209" s="178" t="s">
        <v>277</v>
      </c>
      <c r="E209" s="179">
        <v>1</v>
      </c>
      <c r="F209" s="180"/>
      <c r="G209" s="181">
        <f>ROUND(E209*F209,2)</f>
        <v>0</v>
      </c>
      <c r="H209" s="164"/>
      <c r="I209" s="163">
        <f>ROUND(E209*H209,2)</f>
        <v>0</v>
      </c>
      <c r="J209" s="164"/>
      <c r="K209" s="163">
        <f>ROUND(E209*J209,2)</f>
        <v>0</v>
      </c>
      <c r="L209" s="163">
        <v>21</v>
      </c>
      <c r="M209" s="163">
        <f>G209*(1+L209/100)</f>
        <v>0</v>
      </c>
      <c r="N209" s="163">
        <v>5.5100000000000001E-3</v>
      </c>
      <c r="O209" s="163">
        <f>ROUND(E209*N209,2)</f>
        <v>0.01</v>
      </c>
      <c r="P209" s="163">
        <v>0</v>
      </c>
      <c r="Q209" s="163">
        <f>ROUND(E209*P209,2)</f>
        <v>0</v>
      </c>
      <c r="R209" s="163"/>
      <c r="S209" s="163" t="s">
        <v>219</v>
      </c>
      <c r="T209" s="163" t="s">
        <v>220</v>
      </c>
      <c r="U209" s="163">
        <v>1.3540000000000001</v>
      </c>
      <c r="V209" s="163">
        <f>ROUND(E209*U209,2)</f>
        <v>1.35</v>
      </c>
      <c r="W209" s="163"/>
      <c r="X209" s="163" t="s">
        <v>108</v>
      </c>
      <c r="Y209" s="154"/>
      <c r="Z209" s="154"/>
      <c r="AA209" s="154"/>
      <c r="AB209" s="154"/>
      <c r="AC209" s="154"/>
      <c r="AD209" s="154"/>
      <c r="AE209" s="154"/>
      <c r="AF209" s="154"/>
      <c r="AG209" s="154" t="s">
        <v>109</v>
      </c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</row>
    <row r="210" spans="1:60" outlineLevel="1" x14ac:dyDescent="0.2">
      <c r="A210" s="161"/>
      <c r="B210" s="162"/>
      <c r="C210" s="191" t="s">
        <v>355</v>
      </c>
      <c r="D210" s="165"/>
      <c r="E210" s="166">
        <v>1</v>
      </c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54"/>
      <c r="Z210" s="154"/>
      <c r="AA210" s="154"/>
      <c r="AB210" s="154"/>
      <c r="AC210" s="154"/>
      <c r="AD210" s="154"/>
      <c r="AE210" s="154"/>
      <c r="AF210" s="154"/>
      <c r="AG210" s="154" t="s">
        <v>111</v>
      </c>
      <c r="AH210" s="154">
        <v>5</v>
      </c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</row>
    <row r="211" spans="1:60" ht="22.5" outlineLevel="1" x14ac:dyDescent="0.2">
      <c r="A211" s="176">
        <v>55</v>
      </c>
      <c r="B211" s="177" t="s">
        <v>356</v>
      </c>
      <c r="C211" s="190" t="s">
        <v>357</v>
      </c>
      <c r="D211" s="178" t="s">
        <v>293</v>
      </c>
      <c r="E211" s="179">
        <v>1</v>
      </c>
      <c r="F211" s="180"/>
      <c r="G211" s="181">
        <f>ROUND(E211*F211,2)</f>
        <v>0</v>
      </c>
      <c r="H211" s="164"/>
      <c r="I211" s="163">
        <f>ROUND(E211*H211,2)</f>
        <v>0</v>
      </c>
      <c r="J211" s="164"/>
      <c r="K211" s="163">
        <f>ROUND(E211*J211,2)</f>
        <v>0</v>
      </c>
      <c r="L211" s="163">
        <v>21</v>
      </c>
      <c r="M211" s="163">
        <f>G211*(1+L211/100)</f>
        <v>0</v>
      </c>
      <c r="N211" s="163">
        <v>6.8999999999999999E-3</v>
      </c>
      <c r="O211" s="163">
        <f>ROUND(E211*N211,2)</f>
        <v>0.01</v>
      </c>
      <c r="P211" s="163">
        <v>0</v>
      </c>
      <c r="Q211" s="163">
        <f>ROUND(E211*P211,2)</f>
        <v>0</v>
      </c>
      <c r="R211" s="163"/>
      <c r="S211" s="163" t="s">
        <v>219</v>
      </c>
      <c r="T211" s="163" t="s">
        <v>220</v>
      </c>
      <c r="U211" s="163">
        <v>0</v>
      </c>
      <c r="V211" s="163">
        <f>ROUND(E211*U211,2)</f>
        <v>0</v>
      </c>
      <c r="W211" s="163"/>
      <c r="X211" s="163" t="s">
        <v>205</v>
      </c>
      <c r="Y211" s="154"/>
      <c r="Z211" s="154"/>
      <c r="AA211" s="154"/>
      <c r="AB211" s="154"/>
      <c r="AC211" s="154"/>
      <c r="AD211" s="154"/>
      <c r="AE211" s="154"/>
      <c r="AF211" s="154"/>
      <c r="AG211" s="154" t="s">
        <v>206</v>
      </c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</row>
    <row r="212" spans="1:60" outlineLevel="1" x14ac:dyDescent="0.2">
      <c r="A212" s="161"/>
      <c r="B212" s="162"/>
      <c r="C212" s="254" t="s">
        <v>358</v>
      </c>
      <c r="D212" s="255"/>
      <c r="E212" s="255"/>
      <c r="F212" s="255"/>
      <c r="G212" s="255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54"/>
      <c r="Z212" s="154"/>
      <c r="AA212" s="154"/>
      <c r="AB212" s="154"/>
      <c r="AC212" s="154"/>
      <c r="AD212" s="154"/>
      <c r="AE212" s="154"/>
      <c r="AF212" s="154"/>
      <c r="AG212" s="154" t="s">
        <v>279</v>
      </c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</row>
    <row r="213" spans="1:60" outlineLevel="1" x14ac:dyDescent="0.2">
      <c r="A213" s="161"/>
      <c r="B213" s="162"/>
      <c r="C213" s="252" t="s">
        <v>359</v>
      </c>
      <c r="D213" s="253"/>
      <c r="E213" s="253"/>
      <c r="F213" s="253"/>
      <c r="G213" s="25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54"/>
      <c r="Z213" s="154"/>
      <c r="AA213" s="154"/>
      <c r="AB213" s="154"/>
      <c r="AC213" s="154"/>
      <c r="AD213" s="154"/>
      <c r="AE213" s="154"/>
      <c r="AF213" s="154"/>
      <c r="AG213" s="154" t="s">
        <v>279</v>
      </c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</row>
    <row r="214" spans="1:60" outlineLevel="1" x14ac:dyDescent="0.2">
      <c r="A214" s="161"/>
      <c r="B214" s="162"/>
      <c r="C214" s="252" t="s">
        <v>360</v>
      </c>
      <c r="D214" s="253"/>
      <c r="E214" s="253"/>
      <c r="F214" s="253"/>
      <c r="G214" s="25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54"/>
      <c r="Z214" s="154"/>
      <c r="AA214" s="154"/>
      <c r="AB214" s="154"/>
      <c r="AC214" s="154"/>
      <c r="AD214" s="154"/>
      <c r="AE214" s="154"/>
      <c r="AF214" s="154"/>
      <c r="AG214" s="154" t="s">
        <v>279</v>
      </c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</row>
    <row r="215" spans="1:60" outlineLevel="1" x14ac:dyDescent="0.2">
      <c r="A215" s="161"/>
      <c r="B215" s="162"/>
      <c r="C215" s="252" t="s">
        <v>361</v>
      </c>
      <c r="D215" s="253"/>
      <c r="E215" s="253"/>
      <c r="F215" s="253"/>
      <c r="G215" s="25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54"/>
      <c r="Z215" s="154"/>
      <c r="AA215" s="154"/>
      <c r="AB215" s="154"/>
      <c r="AC215" s="154"/>
      <c r="AD215" s="154"/>
      <c r="AE215" s="154"/>
      <c r="AF215" s="154"/>
      <c r="AG215" s="154" t="s">
        <v>279</v>
      </c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</row>
    <row r="216" spans="1:60" outlineLevel="1" x14ac:dyDescent="0.2">
      <c r="A216" s="161"/>
      <c r="B216" s="162"/>
      <c r="C216" s="252" t="s">
        <v>362</v>
      </c>
      <c r="D216" s="253"/>
      <c r="E216" s="253"/>
      <c r="F216" s="253"/>
      <c r="G216" s="25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54"/>
      <c r="Z216" s="154"/>
      <c r="AA216" s="154"/>
      <c r="AB216" s="154"/>
      <c r="AC216" s="154"/>
      <c r="AD216" s="154"/>
      <c r="AE216" s="154"/>
      <c r="AF216" s="154"/>
      <c r="AG216" s="154" t="s">
        <v>279</v>
      </c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</row>
    <row r="217" spans="1:60" outlineLevel="1" x14ac:dyDescent="0.2">
      <c r="A217" s="161"/>
      <c r="B217" s="162"/>
      <c r="C217" s="252" t="s">
        <v>363</v>
      </c>
      <c r="D217" s="253"/>
      <c r="E217" s="253"/>
      <c r="F217" s="253"/>
      <c r="G217" s="25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54"/>
      <c r="Z217" s="154"/>
      <c r="AA217" s="154"/>
      <c r="AB217" s="154"/>
      <c r="AC217" s="154"/>
      <c r="AD217" s="154"/>
      <c r="AE217" s="154"/>
      <c r="AF217" s="154"/>
      <c r="AG217" s="154" t="s">
        <v>279</v>
      </c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</row>
    <row r="218" spans="1:60" outlineLevel="1" x14ac:dyDescent="0.2">
      <c r="A218" s="161"/>
      <c r="B218" s="162"/>
      <c r="C218" s="252" t="s">
        <v>364</v>
      </c>
      <c r="D218" s="253"/>
      <c r="E218" s="253"/>
      <c r="F218" s="253"/>
      <c r="G218" s="25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54"/>
      <c r="Z218" s="154"/>
      <c r="AA218" s="154"/>
      <c r="AB218" s="154"/>
      <c r="AC218" s="154"/>
      <c r="AD218" s="154"/>
      <c r="AE218" s="154"/>
      <c r="AF218" s="154"/>
      <c r="AG218" s="154" t="s">
        <v>279</v>
      </c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</row>
    <row r="219" spans="1:60" outlineLevel="1" x14ac:dyDescent="0.2">
      <c r="A219" s="161"/>
      <c r="B219" s="162"/>
      <c r="C219" s="252" t="s">
        <v>365</v>
      </c>
      <c r="D219" s="253"/>
      <c r="E219" s="253"/>
      <c r="F219" s="253"/>
      <c r="G219" s="25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54"/>
      <c r="Z219" s="154"/>
      <c r="AA219" s="154"/>
      <c r="AB219" s="154"/>
      <c r="AC219" s="154"/>
      <c r="AD219" s="154"/>
      <c r="AE219" s="154"/>
      <c r="AF219" s="154"/>
      <c r="AG219" s="154" t="s">
        <v>279</v>
      </c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</row>
    <row r="220" spans="1:60" outlineLevel="1" x14ac:dyDescent="0.2">
      <c r="A220" s="161"/>
      <c r="B220" s="162"/>
      <c r="C220" s="252" t="s">
        <v>366</v>
      </c>
      <c r="D220" s="253"/>
      <c r="E220" s="253"/>
      <c r="F220" s="253"/>
      <c r="G220" s="25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54"/>
      <c r="Z220" s="154"/>
      <c r="AA220" s="154"/>
      <c r="AB220" s="154"/>
      <c r="AC220" s="154"/>
      <c r="AD220" s="154"/>
      <c r="AE220" s="154"/>
      <c r="AF220" s="154"/>
      <c r="AG220" s="154" t="s">
        <v>279</v>
      </c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</row>
    <row r="221" spans="1:60" outlineLevel="1" x14ac:dyDescent="0.2">
      <c r="A221" s="161"/>
      <c r="B221" s="162"/>
      <c r="C221" s="252" t="s">
        <v>367</v>
      </c>
      <c r="D221" s="253"/>
      <c r="E221" s="253"/>
      <c r="F221" s="253"/>
      <c r="G221" s="25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54"/>
      <c r="Z221" s="154"/>
      <c r="AA221" s="154"/>
      <c r="AB221" s="154"/>
      <c r="AC221" s="154"/>
      <c r="AD221" s="154"/>
      <c r="AE221" s="154"/>
      <c r="AF221" s="154"/>
      <c r="AG221" s="154" t="s">
        <v>279</v>
      </c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</row>
    <row r="222" spans="1:60" outlineLevel="1" x14ac:dyDescent="0.2">
      <c r="A222" s="161"/>
      <c r="B222" s="162"/>
      <c r="C222" s="252" t="s">
        <v>368</v>
      </c>
      <c r="D222" s="253"/>
      <c r="E222" s="253"/>
      <c r="F222" s="253"/>
      <c r="G222" s="25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54"/>
      <c r="Z222" s="154"/>
      <c r="AA222" s="154"/>
      <c r="AB222" s="154"/>
      <c r="AC222" s="154"/>
      <c r="AD222" s="154"/>
      <c r="AE222" s="154"/>
      <c r="AF222" s="154"/>
      <c r="AG222" s="154" t="s">
        <v>279</v>
      </c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</row>
    <row r="223" spans="1:60" outlineLevel="1" x14ac:dyDescent="0.2">
      <c r="A223" s="161"/>
      <c r="B223" s="162"/>
      <c r="C223" s="252" t="s">
        <v>369</v>
      </c>
      <c r="D223" s="253"/>
      <c r="E223" s="253"/>
      <c r="F223" s="253"/>
      <c r="G223" s="25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54"/>
      <c r="Z223" s="154"/>
      <c r="AA223" s="154"/>
      <c r="AB223" s="154"/>
      <c r="AC223" s="154"/>
      <c r="AD223" s="154"/>
      <c r="AE223" s="154"/>
      <c r="AF223" s="154"/>
      <c r="AG223" s="154" t="s">
        <v>279</v>
      </c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</row>
    <row r="224" spans="1:60" outlineLevel="1" x14ac:dyDescent="0.2">
      <c r="A224" s="161"/>
      <c r="B224" s="162"/>
      <c r="C224" s="252" t="s">
        <v>370</v>
      </c>
      <c r="D224" s="253"/>
      <c r="E224" s="253"/>
      <c r="F224" s="253"/>
      <c r="G224" s="25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54"/>
      <c r="Z224" s="154"/>
      <c r="AA224" s="154"/>
      <c r="AB224" s="154"/>
      <c r="AC224" s="154"/>
      <c r="AD224" s="154"/>
      <c r="AE224" s="154"/>
      <c r="AF224" s="154"/>
      <c r="AG224" s="154" t="s">
        <v>279</v>
      </c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</row>
    <row r="225" spans="1:60" outlineLevel="1" x14ac:dyDescent="0.2">
      <c r="A225" s="176">
        <v>56</v>
      </c>
      <c r="B225" s="177" t="s">
        <v>371</v>
      </c>
      <c r="C225" s="190" t="s">
        <v>372</v>
      </c>
      <c r="D225" s="178" t="s">
        <v>277</v>
      </c>
      <c r="E225" s="179">
        <v>1</v>
      </c>
      <c r="F225" s="180"/>
      <c r="G225" s="181">
        <f>ROUND(E225*F225,2)</f>
        <v>0</v>
      </c>
      <c r="H225" s="164"/>
      <c r="I225" s="163">
        <f>ROUND(E225*H225,2)</f>
        <v>0</v>
      </c>
      <c r="J225" s="164"/>
      <c r="K225" s="163">
        <f>ROUND(E225*J225,2)</f>
        <v>0</v>
      </c>
      <c r="L225" s="163">
        <v>21</v>
      </c>
      <c r="M225" s="163">
        <f>G225*(1+L225/100)</f>
        <v>0</v>
      </c>
      <c r="N225" s="163">
        <v>2.2000000000000001E-4</v>
      </c>
      <c r="O225" s="163">
        <f>ROUND(E225*N225,2)</f>
        <v>0</v>
      </c>
      <c r="P225" s="163">
        <v>0</v>
      </c>
      <c r="Q225" s="163">
        <f>ROUND(E225*P225,2)</f>
        <v>0</v>
      </c>
      <c r="R225" s="163"/>
      <c r="S225" s="163" t="s">
        <v>107</v>
      </c>
      <c r="T225" s="163" t="s">
        <v>107</v>
      </c>
      <c r="U225" s="163">
        <v>0.82</v>
      </c>
      <c r="V225" s="163">
        <f>ROUND(E225*U225,2)</f>
        <v>0.82</v>
      </c>
      <c r="W225" s="163"/>
      <c r="X225" s="163" t="s">
        <v>108</v>
      </c>
      <c r="Y225" s="154"/>
      <c r="Z225" s="154"/>
      <c r="AA225" s="154"/>
      <c r="AB225" s="154"/>
      <c r="AC225" s="154"/>
      <c r="AD225" s="154"/>
      <c r="AE225" s="154"/>
      <c r="AF225" s="154"/>
      <c r="AG225" s="154" t="s">
        <v>109</v>
      </c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</row>
    <row r="226" spans="1:60" outlineLevel="1" x14ac:dyDescent="0.2">
      <c r="A226" s="161"/>
      <c r="B226" s="162"/>
      <c r="C226" s="191" t="s">
        <v>373</v>
      </c>
      <c r="D226" s="165"/>
      <c r="E226" s="166">
        <v>1</v>
      </c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54"/>
      <c r="Z226" s="154"/>
      <c r="AA226" s="154"/>
      <c r="AB226" s="154"/>
      <c r="AC226" s="154"/>
      <c r="AD226" s="154"/>
      <c r="AE226" s="154"/>
      <c r="AF226" s="154"/>
      <c r="AG226" s="154" t="s">
        <v>111</v>
      </c>
      <c r="AH226" s="154">
        <v>5</v>
      </c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</row>
    <row r="227" spans="1:60" ht="22.5" outlineLevel="1" x14ac:dyDescent="0.2">
      <c r="A227" s="176">
        <v>57</v>
      </c>
      <c r="B227" s="177" t="s">
        <v>374</v>
      </c>
      <c r="C227" s="190" t="s">
        <v>375</v>
      </c>
      <c r="D227" s="178" t="s">
        <v>293</v>
      </c>
      <c r="E227" s="179">
        <v>12</v>
      </c>
      <c r="F227" s="180"/>
      <c r="G227" s="181">
        <f>ROUND(E227*F227,2)</f>
        <v>0</v>
      </c>
      <c r="H227" s="164"/>
      <c r="I227" s="163">
        <f>ROUND(E227*H227,2)</f>
        <v>0</v>
      </c>
      <c r="J227" s="164"/>
      <c r="K227" s="163">
        <f>ROUND(E227*J227,2)</f>
        <v>0</v>
      </c>
      <c r="L227" s="163">
        <v>21</v>
      </c>
      <c r="M227" s="163">
        <f>G227*(1+L227/100)</f>
        <v>0</v>
      </c>
      <c r="N227" s="163">
        <v>6.8999999999999999E-3</v>
      </c>
      <c r="O227" s="163">
        <f>ROUND(E227*N227,2)</f>
        <v>0.08</v>
      </c>
      <c r="P227" s="163">
        <v>0</v>
      </c>
      <c r="Q227" s="163">
        <f>ROUND(E227*P227,2)</f>
        <v>0</v>
      </c>
      <c r="R227" s="163"/>
      <c r="S227" s="163" t="s">
        <v>219</v>
      </c>
      <c r="T227" s="163" t="s">
        <v>220</v>
      </c>
      <c r="U227" s="163">
        <v>0</v>
      </c>
      <c r="V227" s="163">
        <f>ROUND(E227*U227,2)</f>
        <v>0</v>
      </c>
      <c r="W227" s="163"/>
      <c r="X227" s="163" t="s">
        <v>205</v>
      </c>
      <c r="Y227" s="154"/>
      <c r="Z227" s="154"/>
      <c r="AA227" s="154"/>
      <c r="AB227" s="154"/>
      <c r="AC227" s="154"/>
      <c r="AD227" s="154"/>
      <c r="AE227" s="154"/>
      <c r="AF227" s="154"/>
      <c r="AG227" s="154" t="s">
        <v>206</v>
      </c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</row>
    <row r="228" spans="1:60" outlineLevel="1" x14ac:dyDescent="0.2">
      <c r="A228" s="161"/>
      <c r="B228" s="162"/>
      <c r="C228" s="191" t="s">
        <v>376</v>
      </c>
      <c r="D228" s="165"/>
      <c r="E228" s="166">
        <v>1</v>
      </c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54"/>
      <c r="Z228" s="154"/>
      <c r="AA228" s="154"/>
      <c r="AB228" s="154"/>
      <c r="AC228" s="154"/>
      <c r="AD228" s="154"/>
      <c r="AE228" s="154"/>
      <c r="AF228" s="154"/>
      <c r="AG228" s="154" t="s">
        <v>111</v>
      </c>
      <c r="AH228" s="154">
        <v>0</v>
      </c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</row>
    <row r="229" spans="1:60" outlineLevel="1" x14ac:dyDescent="0.2">
      <c r="A229" s="161"/>
      <c r="B229" s="162"/>
      <c r="C229" s="191" t="s">
        <v>377</v>
      </c>
      <c r="D229" s="165"/>
      <c r="E229" s="166">
        <v>1</v>
      </c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54"/>
      <c r="Z229" s="154"/>
      <c r="AA229" s="154"/>
      <c r="AB229" s="154"/>
      <c r="AC229" s="154"/>
      <c r="AD229" s="154"/>
      <c r="AE229" s="154"/>
      <c r="AF229" s="154"/>
      <c r="AG229" s="154" t="s">
        <v>111</v>
      </c>
      <c r="AH229" s="154">
        <v>0</v>
      </c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</row>
    <row r="230" spans="1:60" outlineLevel="1" x14ac:dyDescent="0.2">
      <c r="A230" s="161"/>
      <c r="B230" s="162"/>
      <c r="C230" s="191" t="s">
        <v>378</v>
      </c>
      <c r="D230" s="165"/>
      <c r="E230" s="166">
        <v>1</v>
      </c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54"/>
      <c r="Z230" s="154"/>
      <c r="AA230" s="154"/>
      <c r="AB230" s="154"/>
      <c r="AC230" s="154"/>
      <c r="AD230" s="154"/>
      <c r="AE230" s="154"/>
      <c r="AF230" s="154"/>
      <c r="AG230" s="154" t="s">
        <v>111</v>
      </c>
      <c r="AH230" s="154">
        <v>0</v>
      </c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</row>
    <row r="231" spans="1:60" outlineLevel="1" x14ac:dyDescent="0.2">
      <c r="A231" s="161"/>
      <c r="B231" s="162"/>
      <c r="C231" s="191" t="s">
        <v>379</v>
      </c>
      <c r="D231" s="165"/>
      <c r="E231" s="166">
        <v>1</v>
      </c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54"/>
      <c r="Z231" s="154"/>
      <c r="AA231" s="154"/>
      <c r="AB231" s="154"/>
      <c r="AC231" s="154"/>
      <c r="AD231" s="154"/>
      <c r="AE231" s="154"/>
      <c r="AF231" s="154"/>
      <c r="AG231" s="154" t="s">
        <v>111</v>
      </c>
      <c r="AH231" s="154">
        <v>0</v>
      </c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</row>
    <row r="232" spans="1:60" outlineLevel="1" x14ac:dyDescent="0.2">
      <c r="A232" s="161"/>
      <c r="B232" s="162"/>
      <c r="C232" s="191" t="s">
        <v>380</v>
      </c>
      <c r="D232" s="165"/>
      <c r="E232" s="166">
        <v>1</v>
      </c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54"/>
      <c r="Z232" s="154"/>
      <c r="AA232" s="154"/>
      <c r="AB232" s="154"/>
      <c r="AC232" s="154"/>
      <c r="AD232" s="154"/>
      <c r="AE232" s="154"/>
      <c r="AF232" s="154"/>
      <c r="AG232" s="154" t="s">
        <v>111</v>
      </c>
      <c r="AH232" s="154">
        <v>0</v>
      </c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</row>
    <row r="233" spans="1:60" outlineLevel="1" x14ac:dyDescent="0.2">
      <c r="A233" s="161"/>
      <c r="B233" s="162"/>
      <c r="C233" s="191" t="s">
        <v>381</v>
      </c>
      <c r="D233" s="165"/>
      <c r="E233" s="166">
        <v>1</v>
      </c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54"/>
      <c r="Z233" s="154"/>
      <c r="AA233" s="154"/>
      <c r="AB233" s="154"/>
      <c r="AC233" s="154"/>
      <c r="AD233" s="154"/>
      <c r="AE233" s="154"/>
      <c r="AF233" s="154"/>
      <c r="AG233" s="154" t="s">
        <v>111</v>
      </c>
      <c r="AH233" s="154">
        <v>0</v>
      </c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</row>
    <row r="234" spans="1:60" outlineLevel="1" x14ac:dyDescent="0.2">
      <c r="A234" s="161"/>
      <c r="B234" s="162"/>
      <c r="C234" s="191" t="s">
        <v>382</v>
      </c>
      <c r="D234" s="165"/>
      <c r="E234" s="166">
        <v>1</v>
      </c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54"/>
      <c r="Z234" s="154"/>
      <c r="AA234" s="154"/>
      <c r="AB234" s="154"/>
      <c r="AC234" s="154"/>
      <c r="AD234" s="154"/>
      <c r="AE234" s="154"/>
      <c r="AF234" s="154"/>
      <c r="AG234" s="154" t="s">
        <v>111</v>
      </c>
      <c r="AH234" s="154">
        <v>0</v>
      </c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</row>
    <row r="235" spans="1:60" outlineLevel="1" x14ac:dyDescent="0.2">
      <c r="A235" s="161"/>
      <c r="B235" s="162"/>
      <c r="C235" s="191" t="s">
        <v>383</v>
      </c>
      <c r="D235" s="165"/>
      <c r="E235" s="166">
        <v>1</v>
      </c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54"/>
      <c r="Z235" s="154"/>
      <c r="AA235" s="154"/>
      <c r="AB235" s="154"/>
      <c r="AC235" s="154"/>
      <c r="AD235" s="154"/>
      <c r="AE235" s="154"/>
      <c r="AF235" s="154"/>
      <c r="AG235" s="154" t="s">
        <v>111</v>
      </c>
      <c r="AH235" s="154">
        <v>0</v>
      </c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</row>
    <row r="236" spans="1:60" outlineLevel="1" x14ac:dyDescent="0.2">
      <c r="A236" s="161"/>
      <c r="B236" s="162"/>
      <c r="C236" s="191" t="s">
        <v>384</v>
      </c>
      <c r="D236" s="165"/>
      <c r="E236" s="166">
        <v>1</v>
      </c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54"/>
      <c r="Z236" s="154"/>
      <c r="AA236" s="154"/>
      <c r="AB236" s="154"/>
      <c r="AC236" s="154"/>
      <c r="AD236" s="154"/>
      <c r="AE236" s="154"/>
      <c r="AF236" s="154"/>
      <c r="AG236" s="154" t="s">
        <v>111</v>
      </c>
      <c r="AH236" s="154">
        <v>0</v>
      </c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</row>
    <row r="237" spans="1:60" outlineLevel="1" x14ac:dyDescent="0.2">
      <c r="A237" s="161"/>
      <c r="B237" s="162"/>
      <c r="C237" s="191" t="s">
        <v>385</v>
      </c>
      <c r="D237" s="165"/>
      <c r="E237" s="166">
        <v>1</v>
      </c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54"/>
      <c r="Z237" s="154"/>
      <c r="AA237" s="154"/>
      <c r="AB237" s="154"/>
      <c r="AC237" s="154"/>
      <c r="AD237" s="154"/>
      <c r="AE237" s="154"/>
      <c r="AF237" s="154"/>
      <c r="AG237" s="154" t="s">
        <v>111</v>
      </c>
      <c r="AH237" s="154">
        <v>0</v>
      </c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</row>
    <row r="238" spans="1:60" outlineLevel="1" x14ac:dyDescent="0.2">
      <c r="A238" s="161"/>
      <c r="B238" s="162"/>
      <c r="C238" s="191" t="s">
        <v>386</v>
      </c>
      <c r="D238" s="165"/>
      <c r="E238" s="166">
        <v>1</v>
      </c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54"/>
      <c r="Z238" s="154"/>
      <c r="AA238" s="154"/>
      <c r="AB238" s="154"/>
      <c r="AC238" s="154"/>
      <c r="AD238" s="154"/>
      <c r="AE238" s="154"/>
      <c r="AF238" s="154"/>
      <c r="AG238" s="154" t="s">
        <v>111</v>
      </c>
      <c r="AH238" s="154">
        <v>0</v>
      </c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</row>
    <row r="239" spans="1:60" outlineLevel="1" x14ac:dyDescent="0.2">
      <c r="A239" s="161"/>
      <c r="B239" s="162"/>
      <c r="C239" s="191" t="s">
        <v>387</v>
      </c>
      <c r="D239" s="165"/>
      <c r="E239" s="166">
        <v>1</v>
      </c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54"/>
      <c r="Z239" s="154"/>
      <c r="AA239" s="154"/>
      <c r="AB239" s="154"/>
      <c r="AC239" s="154"/>
      <c r="AD239" s="154"/>
      <c r="AE239" s="154"/>
      <c r="AF239" s="154"/>
      <c r="AG239" s="154" t="s">
        <v>111</v>
      </c>
      <c r="AH239" s="154">
        <v>0</v>
      </c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</row>
    <row r="240" spans="1:60" ht="22.5" outlineLevel="1" x14ac:dyDescent="0.2">
      <c r="A240" s="176">
        <v>58</v>
      </c>
      <c r="B240" s="177" t="s">
        <v>388</v>
      </c>
      <c r="C240" s="190" t="s">
        <v>389</v>
      </c>
      <c r="D240" s="178" t="s">
        <v>293</v>
      </c>
      <c r="E240" s="179">
        <v>2</v>
      </c>
      <c r="F240" s="180"/>
      <c r="G240" s="181">
        <f>ROUND(E240*F240,2)</f>
        <v>0</v>
      </c>
      <c r="H240" s="164"/>
      <c r="I240" s="163">
        <f>ROUND(E240*H240,2)</f>
        <v>0</v>
      </c>
      <c r="J240" s="164"/>
      <c r="K240" s="163">
        <f>ROUND(E240*J240,2)</f>
        <v>0</v>
      </c>
      <c r="L240" s="163">
        <v>21</v>
      </c>
      <c r="M240" s="163">
        <f>G240*(1+L240/100)</f>
        <v>0</v>
      </c>
      <c r="N240" s="163">
        <v>6.8999999999999999E-3</v>
      </c>
      <c r="O240" s="163">
        <f>ROUND(E240*N240,2)</f>
        <v>0.01</v>
      </c>
      <c r="P240" s="163">
        <v>0</v>
      </c>
      <c r="Q240" s="163">
        <f>ROUND(E240*P240,2)</f>
        <v>0</v>
      </c>
      <c r="R240" s="163"/>
      <c r="S240" s="163" t="s">
        <v>219</v>
      </c>
      <c r="T240" s="163" t="s">
        <v>220</v>
      </c>
      <c r="U240" s="163">
        <v>0</v>
      </c>
      <c r="V240" s="163">
        <f>ROUND(E240*U240,2)</f>
        <v>0</v>
      </c>
      <c r="W240" s="163"/>
      <c r="X240" s="163" t="s">
        <v>205</v>
      </c>
      <c r="Y240" s="154"/>
      <c r="Z240" s="154"/>
      <c r="AA240" s="154"/>
      <c r="AB240" s="154"/>
      <c r="AC240" s="154"/>
      <c r="AD240" s="154"/>
      <c r="AE240" s="154"/>
      <c r="AF240" s="154"/>
      <c r="AG240" s="154" t="s">
        <v>206</v>
      </c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</row>
    <row r="241" spans="1:60" outlineLevel="1" x14ac:dyDescent="0.2">
      <c r="A241" s="161"/>
      <c r="B241" s="162"/>
      <c r="C241" s="191" t="s">
        <v>390</v>
      </c>
      <c r="D241" s="165"/>
      <c r="E241" s="166">
        <v>1</v>
      </c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54"/>
      <c r="Z241" s="154"/>
      <c r="AA241" s="154"/>
      <c r="AB241" s="154"/>
      <c r="AC241" s="154"/>
      <c r="AD241" s="154"/>
      <c r="AE241" s="154"/>
      <c r="AF241" s="154"/>
      <c r="AG241" s="154" t="s">
        <v>111</v>
      </c>
      <c r="AH241" s="154">
        <v>0</v>
      </c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</row>
    <row r="242" spans="1:60" outlineLevel="1" x14ac:dyDescent="0.2">
      <c r="A242" s="161"/>
      <c r="B242" s="162"/>
      <c r="C242" s="191" t="s">
        <v>391</v>
      </c>
      <c r="D242" s="165"/>
      <c r="E242" s="166">
        <v>1</v>
      </c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54"/>
      <c r="Z242" s="154"/>
      <c r="AA242" s="154"/>
      <c r="AB242" s="154"/>
      <c r="AC242" s="154"/>
      <c r="AD242" s="154"/>
      <c r="AE242" s="154"/>
      <c r="AF242" s="154"/>
      <c r="AG242" s="154" t="s">
        <v>111</v>
      </c>
      <c r="AH242" s="154">
        <v>0</v>
      </c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</row>
    <row r="243" spans="1:60" outlineLevel="1" x14ac:dyDescent="0.2">
      <c r="A243" s="176">
        <v>59</v>
      </c>
      <c r="B243" s="177" t="s">
        <v>392</v>
      </c>
      <c r="C243" s="190" t="s">
        <v>393</v>
      </c>
      <c r="D243" s="178" t="s">
        <v>277</v>
      </c>
      <c r="E243" s="179">
        <v>14</v>
      </c>
      <c r="F243" s="180"/>
      <c r="G243" s="181">
        <f>ROUND(E243*F243,2)</f>
        <v>0</v>
      </c>
      <c r="H243" s="164"/>
      <c r="I243" s="163">
        <f>ROUND(E243*H243,2)</f>
        <v>0</v>
      </c>
      <c r="J243" s="164"/>
      <c r="K243" s="163">
        <f>ROUND(E243*J243,2)</f>
        <v>0</v>
      </c>
      <c r="L243" s="163">
        <v>21</v>
      </c>
      <c r="M243" s="163">
        <f>G243*(1+L243/100)</f>
        <v>0</v>
      </c>
      <c r="N243" s="163">
        <v>2.2000000000000001E-4</v>
      </c>
      <c r="O243" s="163">
        <f>ROUND(E243*N243,2)</f>
        <v>0</v>
      </c>
      <c r="P243" s="163">
        <v>0</v>
      </c>
      <c r="Q243" s="163">
        <f>ROUND(E243*P243,2)</f>
        <v>0</v>
      </c>
      <c r="R243" s="163"/>
      <c r="S243" s="163" t="s">
        <v>107</v>
      </c>
      <c r="T243" s="163" t="s">
        <v>107</v>
      </c>
      <c r="U243" s="163">
        <v>1.554</v>
      </c>
      <c r="V243" s="163">
        <f>ROUND(E243*U243,2)</f>
        <v>21.76</v>
      </c>
      <c r="W243" s="163"/>
      <c r="X243" s="163" t="s">
        <v>108</v>
      </c>
      <c r="Y243" s="154"/>
      <c r="Z243" s="154"/>
      <c r="AA243" s="154"/>
      <c r="AB243" s="154"/>
      <c r="AC243" s="154"/>
      <c r="AD243" s="154"/>
      <c r="AE243" s="154"/>
      <c r="AF243" s="154"/>
      <c r="AG243" s="154" t="s">
        <v>109</v>
      </c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</row>
    <row r="244" spans="1:60" outlineLevel="1" x14ac:dyDescent="0.2">
      <c r="A244" s="161"/>
      <c r="B244" s="162"/>
      <c r="C244" s="191" t="s">
        <v>394</v>
      </c>
      <c r="D244" s="165"/>
      <c r="E244" s="166">
        <v>12</v>
      </c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54"/>
      <c r="Z244" s="154"/>
      <c r="AA244" s="154"/>
      <c r="AB244" s="154"/>
      <c r="AC244" s="154"/>
      <c r="AD244" s="154"/>
      <c r="AE244" s="154"/>
      <c r="AF244" s="154"/>
      <c r="AG244" s="154" t="s">
        <v>111</v>
      </c>
      <c r="AH244" s="154">
        <v>5</v>
      </c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</row>
    <row r="245" spans="1:60" outlineLevel="1" x14ac:dyDescent="0.2">
      <c r="A245" s="161"/>
      <c r="B245" s="162"/>
      <c r="C245" s="191" t="s">
        <v>395</v>
      </c>
      <c r="D245" s="165"/>
      <c r="E245" s="166">
        <v>2</v>
      </c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54"/>
      <c r="Z245" s="154"/>
      <c r="AA245" s="154"/>
      <c r="AB245" s="154"/>
      <c r="AC245" s="154"/>
      <c r="AD245" s="154"/>
      <c r="AE245" s="154"/>
      <c r="AF245" s="154"/>
      <c r="AG245" s="154" t="s">
        <v>111</v>
      </c>
      <c r="AH245" s="154">
        <v>5</v>
      </c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</row>
    <row r="246" spans="1:60" ht="22.5" outlineLevel="1" x14ac:dyDescent="0.2">
      <c r="A246" s="176">
        <v>60</v>
      </c>
      <c r="B246" s="177" t="s">
        <v>396</v>
      </c>
      <c r="C246" s="190" t="s">
        <v>397</v>
      </c>
      <c r="D246" s="178" t="s">
        <v>277</v>
      </c>
      <c r="E246" s="179">
        <v>12</v>
      </c>
      <c r="F246" s="180"/>
      <c r="G246" s="181">
        <f>ROUND(E246*F246,2)</f>
        <v>0</v>
      </c>
      <c r="H246" s="164"/>
      <c r="I246" s="163">
        <f>ROUND(E246*H246,2)</f>
        <v>0</v>
      </c>
      <c r="J246" s="164"/>
      <c r="K246" s="163">
        <f>ROUND(E246*J246,2)</f>
        <v>0</v>
      </c>
      <c r="L246" s="163">
        <v>21</v>
      </c>
      <c r="M246" s="163">
        <f>G246*(1+L246/100)</f>
        <v>0</v>
      </c>
      <c r="N246" s="163">
        <v>2.5000000000000001E-3</v>
      </c>
      <c r="O246" s="163">
        <f>ROUND(E246*N246,2)</f>
        <v>0.03</v>
      </c>
      <c r="P246" s="163">
        <v>0</v>
      </c>
      <c r="Q246" s="163">
        <f>ROUND(E246*P246,2)</f>
        <v>0</v>
      </c>
      <c r="R246" s="163"/>
      <c r="S246" s="163" t="s">
        <v>219</v>
      </c>
      <c r="T246" s="163" t="s">
        <v>220</v>
      </c>
      <c r="U246" s="163">
        <v>0</v>
      </c>
      <c r="V246" s="163">
        <f>ROUND(E246*U246,2)</f>
        <v>0</v>
      </c>
      <c r="W246" s="163"/>
      <c r="X246" s="163" t="s">
        <v>205</v>
      </c>
      <c r="Y246" s="154"/>
      <c r="Z246" s="154"/>
      <c r="AA246" s="154"/>
      <c r="AB246" s="154"/>
      <c r="AC246" s="154"/>
      <c r="AD246" s="154"/>
      <c r="AE246" s="154"/>
      <c r="AF246" s="154"/>
      <c r="AG246" s="154" t="s">
        <v>206</v>
      </c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</row>
    <row r="247" spans="1:60" outlineLevel="1" x14ac:dyDescent="0.2">
      <c r="A247" s="161"/>
      <c r="B247" s="162"/>
      <c r="C247" s="191" t="s">
        <v>394</v>
      </c>
      <c r="D247" s="165"/>
      <c r="E247" s="166">
        <v>12</v>
      </c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54"/>
      <c r="Z247" s="154"/>
      <c r="AA247" s="154"/>
      <c r="AB247" s="154"/>
      <c r="AC247" s="154"/>
      <c r="AD247" s="154"/>
      <c r="AE247" s="154"/>
      <c r="AF247" s="154"/>
      <c r="AG247" s="154" t="s">
        <v>111</v>
      </c>
      <c r="AH247" s="154">
        <v>5</v>
      </c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</row>
    <row r="248" spans="1:60" ht="22.5" outlineLevel="1" x14ac:dyDescent="0.2">
      <c r="A248" s="176">
        <v>61</v>
      </c>
      <c r="B248" s="177" t="s">
        <v>398</v>
      </c>
      <c r="C248" s="190" t="s">
        <v>399</v>
      </c>
      <c r="D248" s="178" t="s">
        <v>277</v>
      </c>
      <c r="E248" s="179">
        <v>2</v>
      </c>
      <c r="F248" s="180"/>
      <c r="G248" s="181">
        <f>ROUND(E248*F248,2)</f>
        <v>0</v>
      </c>
      <c r="H248" s="164"/>
      <c r="I248" s="163">
        <f>ROUND(E248*H248,2)</f>
        <v>0</v>
      </c>
      <c r="J248" s="164"/>
      <c r="K248" s="163">
        <f>ROUND(E248*J248,2)</f>
        <v>0</v>
      </c>
      <c r="L248" s="163">
        <v>21</v>
      </c>
      <c r="M248" s="163">
        <f>G248*(1+L248/100)</f>
        <v>0</v>
      </c>
      <c r="N248" s="163">
        <v>2.5000000000000001E-3</v>
      </c>
      <c r="O248" s="163">
        <f>ROUND(E248*N248,2)</f>
        <v>0.01</v>
      </c>
      <c r="P248" s="163">
        <v>0</v>
      </c>
      <c r="Q248" s="163">
        <f>ROUND(E248*P248,2)</f>
        <v>0</v>
      </c>
      <c r="R248" s="163"/>
      <c r="S248" s="163" t="s">
        <v>219</v>
      </c>
      <c r="T248" s="163" t="s">
        <v>220</v>
      </c>
      <c r="U248" s="163">
        <v>0</v>
      </c>
      <c r="V248" s="163">
        <f>ROUND(E248*U248,2)</f>
        <v>0</v>
      </c>
      <c r="W248" s="163"/>
      <c r="X248" s="163" t="s">
        <v>205</v>
      </c>
      <c r="Y248" s="154"/>
      <c r="Z248" s="154"/>
      <c r="AA248" s="154"/>
      <c r="AB248" s="154"/>
      <c r="AC248" s="154"/>
      <c r="AD248" s="154"/>
      <c r="AE248" s="154"/>
      <c r="AF248" s="154"/>
      <c r="AG248" s="154" t="s">
        <v>206</v>
      </c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</row>
    <row r="249" spans="1:60" outlineLevel="1" x14ac:dyDescent="0.2">
      <c r="A249" s="161"/>
      <c r="B249" s="162"/>
      <c r="C249" s="191" t="s">
        <v>395</v>
      </c>
      <c r="D249" s="165"/>
      <c r="E249" s="166">
        <v>2</v>
      </c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54"/>
      <c r="Z249" s="154"/>
      <c r="AA249" s="154"/>
      <c r="AB249" s="154"/>
      <c r="AC249" s="154"/>
      <c r="AD249" s="154"/>
      <c r="AE249" s="154"/>
      <c r="AF249" s="154"/>
      <c r="AG249" s="154" t="s">
        <v>111</v>
      </c>
      <c r="AH249" s="154">
        <v>5</v>
      </c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</row>
    <row r="250" spans="1:60" outlineLevel="1" x14ac:dyDescent="0.2">
      <c r="A250" s="176">
        <v>62</v>
      </c>
      <c r="B250" s="177" t="s">
        <v>400</v>
      </c>
      <c r="C250" s="190" t="s">
        <v>401</v>
      </c>
      <c r="D250" s="178" t="s">
        <v>277</v>
      </c>
      <c r="E250" s="179">
        <v>14</v>
      </c>
      <c r="F250" s="180"/>
      <c r="G250" s="181">
        <f>ROUND(E250*F250,2)</f>
        <v>0</v>
      </c>
      <c r="H250" s="164"/>
      <c r="I250" s="163">
        <f>ROUND(E250*H250,2)</f>
        <v>0</v>
      </c>
      <c r="J250" s="164"/>
      <c r="K250" s="163">
        <f>ROUND(E250*J250,2)</f>
        <v>0</v>
      </c>
      <c r="L250" s="163">
        <v>21</v>
      </c>
      <c r="M250" s="163">
        <f>G250*(1+L250/100)</f>
        <v>0</v>
      </c>
      <c r="N250" s="163">
        <v>0</v>
      </c>
      <c r="O250" s="163">
        <f>ROUND(E250*N250,2)</f>
        <v>0</v>
      </c>
      <c r="P250" s="163">
        <v>0</v>
      </c>
      <c r="Q250" s="163">
        <f>ROUND(E250*P250,2)</f>
        <v>0</v>
      </c>
      <c r="R250" s="163"/>
      <c r="S250" s="163" t="s">
        <v>107</v>
      </c>
      <c r="T250" s="163" t="s">
        <v>107</v>
      </c>
      <c r="U250" s="163">
        <v>3.4740000000000002</v>
      </c>
      <c r="V250" s="163">
        <f>ROUND(E250*U250,2)</f>
        <v>48.64</v>
      </c>
      <c r="W250" s="163"/>
      <c r="X250" s="163" t="s">
        <v>108</v>
      </c>
      <c r="Y250" s="154"/>
      <c r="Z250" s="154"/>
      <c r="AA250" s="154"/>
      <c r="AB250" s="154"/>
      <c r="AC250" s="154"/>
      <c r="AD250" s="154"/>
      <c r="AE250" s="154"/>
      <c r="AF250" s="154"/>
      <c r="AG250" s="154" t="s">
        <v>109</v>
      </c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</row>
    <row r="251" spans="1:60" outlineLevel="1" x14ac:dyDescent="0.2">
      <c r="A251" s="161"/>
      <c r="B251" s="162"/>
      <c r="C251" s="191" t="s">
        <v>402</v>
      </c>
      <c r="D251" s="165"/>
      <c r="E251" s="166">
        <v>12</v>
      </c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54"/>
      <c r="Z251" s="154"/>
      <c r="AA251" s="154"/>
      <c r="AB251" s="154"/>
      <c r="AC251" s="154"/>
      <c r="AD251" s="154"/>
      <c r="AE251" s="154"/>
      <c r="AF251" s="154"/>
      <c r="AG251" s="154" t="s">
        <v>111</v>
      </c>
      <c r="AH251" s="154">
        <v>5</v>
      </c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</row>
    <row r="252" spans="1:60" outlineLevel="1" x14ac:dyDescent="0.2">
      <c r="A252" s="161"/>
      <c r="B252" s="162"/>
      <c r="C252" s="191" t="s">
        <v>403</v>
      </c>
      <c r="D252" s="165"/>
      <c r="E252" s="166">
        <v>2</v>
      </c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54"/>
      <c r="Z252" s="154"/>
      <c r="AA252" s="154"/>
      <c r="AB252" s="154"/>
      <c r="AC252" s="154"/>
      <c r="AD252" s="154"/>
      <c r="AE252" s="154"/>
      <c r="AF252" s="154"/>
      <c r="AG252" s="154" t="s">
        <v>111</v>
      </c>
      <c r="AH252" s="154">
        <v>5</v>
      </c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</row>
    <row r="253" spans="1:60" outlineLevel="1" x14ac:dyDescent="0.2">
      <c r="A253" s="176">
        <v>63</v>
      </c>
      <c r="B253" s="177" t="s">
        <v>404</v>
      </c>
      <c r="C253" s="190" t="s">
        <v>405</v>
      </c>
      <c r="D253" s="178" t="s">
        <v>277</v>
      </c>
      <c r="E253" s="179">
        <v>12</v>
      </c>
      <c r="F253" s="180"/>
      <c r="G253" s="181">
        <f>ROUND(E253*F253,2)</f>
        <v>0</v>
      </c>
      <c r="H253" s="164"/>
      <c r="I253" s="163">
        <f>ROUND(E253*H253,2)</f>
        <v>0</v>
      </c>
      <c r="J253" s="164"/>
      <c r="K253" s="163">
        <f>ROUND(E253*J253,2)</f>
        <v>0</v>
      </c>
      <c r="L253" s="163">
        <v>21</v>
      </c>
      <c r="M253" s="163">
        <f>G253*(1+L253/100)</f>
        <v>0</v>
      </c>
      <c r="N253" s="163">
        <v>5.0000000000000001E-4</v>
      </c>
      <c r="O253" s="163">
        <f>ROUND(E253*N253,2)</f>
        <v>0.01</v>
      </c>
      <c r="P253" s="163">
        <v>0</v>
      </c>
      <c r="Q253" s="163">
        <f>ROUND(E253*P253,2)</f>
        <v>0</v>
      </c>
      <c r="R253" s="163"/>
      <c r="S253" s="163" t="s">
        <v>219</v>
      </c>
      <c r="T253" s="163" t="s">
        <v>220</v>
      </c>
      <c r="U253" s="163">
        <v>0</v>
      </c>
      <c r="V253" s="163">
        <f>ROUND(E253*U253,2)</f>
        <v>0</v>
      </c>
      <c r="W253" s="163"/>
      <c r="X253" s="163" t="s">
        <v>205</v>
      </c>
      <c r="Y253" s="154"/>
      <c r="Z253" s="154"/>
      <c r="AA253" s="154"/>
      <c r="AB253" s="154"/>
      <c r="AC253" s="154"/>
      <c r="AD253" s="154"/>
      <c r="AE253" s="154"/>
      <c r="AF253" s="154"/>
      <c r="AG253" s="154" t="s">
        <v>206</v>
      </c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</row>
    <row r="254" spans="1:60" outlineLevel="1" x14ac:dyDescent="0.2">
      <c r="A254" s="161"/>
      <c r="B254" s="162"/>
      <c r="C254" s="191" t="s">
        <v>394</v>
      </c>
      <c r="D254" s="165"/>
      <c r="E254" s="166">
        <v>12</v>
      </c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54"/>
      <c r="Z254" s="154"/>
      <c r="AA254" s="154"/>
      <c r="AB254" s="154"/>
      <c r="AC254" s="154"/>
      <c r="AD254" s="154"/>
      <c r="AE254" s="154"/>
      <c r="AF254" s="154"/>
      <c r="AG254" s="154" t="s">
        <v>111</v>
      </c>
      <c r="AH254" s="154">
        <v>5</v>
      </c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</row>
    <row r="255" spans="1:60" ht="22.5" outlineLevel="1" x14ac:dyDescent="0.2">
      <c r="A255" s="176">
        <v>64</v>
      </c>
      <c r="B255" s="177" t="s">
        <v>406</v>
      </c>
      <c r="C255" s="190" t="s">
        <v>407</v>
      </c>
      <c r="D255" s="178" t="s">
        <v>277</v>
      </c>
      <c r="E255" s="179">
        <v>2</v>
      </c>
      <c r="F255" s="180"/>
      <c r="G255" s="181">
        <f>ROUND(E255*F255,2)</f>
        <v>0</v>
      </c>
      <c r="H255" s="164"/>
      <c r="I255" s="163">
        <f>ROUND(E255*H255,2)</f>
        <v>0</v>
      </c>
      <c r="J255" s="164"/>
      <c r="K255" s="163">
        <f>ROUND(E255*J255,2)</f>
        <v>0</v>
      </c>
      <c r="L255" s="163">
        <v>21</v>
      </c>
      <c r="M255" s="163">
        <f>G255*(1+L255/100)</f>
        <v>0</v>
      </c>
      <c r="N255" s="163">
        <v>5.0000000000000001E-4</v>
      </c>
      <c r="O255" s="163">
        <f>ROUND(E255*N255,2)</f>
        <v>0</v>
      </c>
      <c r="P255" s="163">
        <v>0</v>
      </c>
      <c r="Q255" s="163">
        <f>ROUND(E255*P255,2)</f>
        <v>0</v>
      </c>
      <c r="R255" s="163"/>
      <c r="S255" s="163" t="s">
        <v>219</v>
      </c>
      <c r="T255" s="163" t="s">
        <v>220</v>
      </c>
      <c r="U255" s="163">
        <v>0</v>
      </c>
      <c r="V255" s="163">
        <f>ROUND(E255*U255,2)</f>
        <v>0</v>
      </c>
      <c r="W255" s="163"/>
      <c r="X255" s="163" t="s">
        <v>205</v>
      </c>
      <c r="Y255" s="154"/>
      <c r="Z255" s="154"/>
      <c r="AA255" s="154"/>
      <c r="AB255" s="154"/>
      <c r="AC255" s="154"/>
      <c r="AD255" s="154"/>
      <c r="AE255" s="154"/>
      <c r="AF255" s="154"/>
      <c r="AG255" s="154" t="s">
        <v>206</v>
      </c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</row>
    <row r="256" spans="1:60" outlineLevel="1" x14ac:dyDescent="0.2">
      <c r="A256" s="161"/>
      <c r="B256" s="162"/>
      <c r="C256" s="191" t="s">
        <v>395</v>
      </c>
      <c r="D256" s="165"/>
      <c r="E256" s="166">
        <v>2</v>
      </c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54"/>
      <c r="Z256" s="154"/>
      <c r="AA256" s="154"/>
      <c r="AB256" s="154"/>
      <c r="AC256" s="154"/>
      <c r="AD256" s="154"/>
      <c r="AE256" s="154"/>
      <c r="AF256" s="154"/>
      <c r="AG256" s="154" t="s">
        <v>111</v>
      </c>
      <c r="AH256" s="154">
        <v>5</v>
      </c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</row>
    <row r="257" spans="1:60" outlineLevel="1" x14ac:dyDescent="0.2">
      <c r="A257" s="176">
        <v>65</v>
      </c>
      <c r="B257" s="177" t="s">
        <v>344</v>
      </c>
      <c r="C257" s="190" t="s">
        <v>345</v>
      </c>
      <c r="D257" s="178" t="s">
        <v>277</v>
      </c>
      <c r="E257" s="179">
        <v>14</v>
      </c>
      <c r="F257" s="180"/>
      <c r="G257" s="181">
        <f>ROUND(E257*F257,2)</f>
        <v>0</v>
      </c>
      <c r="H257" s="164"/>
      <c r="I257" s="163">
        <f>ROUND(E257*H257,2)</f>
        <v>0</v>
      </c>
      <c r="J257" s="164"/>
      <c r="K257" s="163">
        <f>ROUND(E257*J257,2)</f>
        <v>0</v>
      </c>
      <c r="L257" s="163">
        <v>21</v>
      </c>
      <c r="M257" s="163">
        <f>G257*(1+L257/100)</f>
        <v>0</v>
      </c>
      <c r="N257" s="163">
        <v>3.0000000000000001E-5</v>
      </c>
      <c r="O257" s="163">
        <f>ROUND(E257*N257,2)</f>
        <v>0</v>
      </c>
      <c r="P257" s="163">
        <v>0</v>
      </c>
      <c r="Q257" s="163">
        <f>ROUND(E257*P257,2)</f>
        <v>0</v>
      </c>
      <c r="R257" s="163"/>
      <c r="S257" s="163" t="s">
        <v>107</v>
      </c>
      <c r="T257" s="163" t="s">
        <v>107</v>
      </c>
      <c r="U257" s="163">
        <v>0.5081</v>
      </c>
      <c r="V257" s="163">
        <f>ROUND(E257*U257,2)</f>
        <v>7.11</v>
      </c>
      <c r="W257" s="163"/>
      <c r="X257" s="163" t="s">
        <v>108</v>
      </c>
      <c r="Y257" s="154"/>
      <c r="Z257" s="154"/>
      <c r="AA257" s="154"/>
      <c r="AB257" s="154"/>
      <c r="AC257" s="154"/>
      <c r="AD257" s="154"/>
      <c r="AE257" s="154"/>
      <c r="AF257" s="154"/>
      <c r="AG257" s="154" t="s">
        <v>109</v>
      </c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</row>
    <row r="258" spans="1:60" outlineLevel="1" x14ac:dyDescent="0.2">
      <c r="A258" s="161"/>
      <c r="B258" s="162"/>
      <c r="C258" s="191" t="s">
        <v>408</v>
      </c>
      <c r="D258" s="165"/>
      <c r="E258" s="166">
        <v>12</v>
      </c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54"/>
      <c r="Z258" s="154"/>
      <c r="AA258" s="154"/>
      <c r="AB258" s="154"/>
      <c r="AC258" s="154"/>
      <c r="AD258" s="154"/>
      <c r="AE258" s="154"/>
      <c r="AF258" s="154"/>
      <c r="AG258" s="154" t="s">
        <v>111</v>
      </c>
      <c r="AH258" s="154">
        <v>5</v>
      </c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</row>
    <row r="259" spans="1:60" outlineLevel="1" x14ac:dyDescent="0.2">
      <c r="A259" s="161"/>
      <c r="B259" s="162"/>
      <c r="C259" s="191" t="s">
        <v>409</v>
      </c>
      <c r="D259" s="165"/>
      <c r="E259" s="166">
        <v>2</v>
      </c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54"/>
      <c r="Z259" s="154"/>
      <c r="AA259" s="154"/>
      <c r="AB259" s="154"/>
      <c r="AC259" s="154"/>
      <c r="AD259" s="154"/>
      <c r="AE259" s="154"/>
      <c r="AF259" s="154"/>
      <c r="AG259" s="154" t="s">
        <v>111</v>
      </c>
      <c r="AH259" s="154">
        <v>5</v>
      </c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</row>
    <row r="260" spans="1:60" outlineLevel="1" x14ac:dyDescent="0.2">
      <c r="A260" s="176">
        <v>66</v>
      </c>
      <c r="B260" s="177" t="s">
        <v>410</v>
      </c>
      <c r="C260" s="190" t="s">
        <v>411</v>
      </c>
      <c r="D260" s="178" t="s">
        <v>277</v>
      </c>
      <c r="E260" s="179">
        <v>14</v>
      </c>
      <c r="F260" s="180"/>
      <c r="G260" s="181">
        <f>ROUND(E260*F260,2)</f>
        <v>0</v>
      </c>
      <c r="H260" s="164"/>
      <c r="I260" s="163">
        <f>ROUND(E260*H260,2)</f>
        <v>0</v>
      </c>
      <c r="J260" s="164"/>
      <c r="K260" s="163">
        <f>ROUND(E260*J260,2)</f>
        <v>0</v>
      </c>
      <c r="L260" s="163">
        <v>21</v>
      </c>
      <c r="M260" s="163">
        <f>G260*(1+L260/100)</f>
        <v>0</v>
      </c>
      <c r="N260" s="163">
        <v>3.3E-3</v>
      </c>
      <c r="O260" s="163">
        <f>ROUND(E260*N260,2)</f>
        <v>0.05</v>
      </c>
      <c r="P260" s="163">
        <v>0</v>
      </c>
      <c r="Q260" s="163">
        <f>ROUND(E260*P260,2)</f>
        <v>0</v>
      </c>
      <c r="R260" s="163" t="s">
        <v>204</v>
      </c>
      <c r="S260" s="163" t="s">
        <v>107</v>
      </c>
      <c r="T260" s="163" t="s">
        <v>107</v>
      </c>
      <c r="U260" s="163">
        <v>0</v>
      </c>
      <c r="V260" s="163">
        <f>ROUND(E260*U260,2)</f>
        <v>0</v>
      </c>
      <c r="W260" s="163"/>
      <c r="X260" s="163" t="s">
        <v>205</v>
      </c>
      <c r="Y260" s="154"/>
      <c r="Z260" s="154"/>
      <c r="AA260" s="154"/>
      <c r="AB260" s="154"/>
      <c r="AC260" s="154"/>
      <c r="AD260" s="154"/>
      <c r="AE260" s="154"/>
      <c r="AF260" s="154"/>
      <c r="AG260" s="154" t="s">
        <v>206</v>
      </c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</row>
    <row r="261" spans="1:60" outlineLevel="1" x14ac:dyDescent="0.2">
      <c r="A261" s="161"/>
      <c r="B261" s="162"/>
      <c r="C261" s="191" t="s">
        <v>403</v>
      </c>
      <c r="D261" s="165"/>
      <c r="E261" s="166">
        <v>2</v>
      </c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54"/>
      <c r="Z261" s="154"/>
      <c r="AA261" s="154"/>
      <c r="AB261" s="154"/>
      <c r="AC261" s="154"/>
      <c r="AD261" s="154"/>
      <c r="AE261" s="154"/>
      <c r="AF261" s="154"/>
      <c r="AG261" s="154" t="s">
        <v>111</v>
      </c>
      <c r="AH261" s="154">
        <v>5</v>
      </c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</row>
    <row r="262" spans="1:60" outlineLevel="1" x14ac:dyDescent="0.2">
      <c r="A262" s="161"/>
      <c r="B262" s="162"/>
      <c r="C262" s="191" t="s">
        <v>402</v>
      </c>
      <c r="D262" s="165"/>
      <c r="E262" s="166">
        <v>12</v>
      </c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54"/>
      <c r="Z262" s="154"/>
      <c r="AA262" s="154"/>
      <c r="AB262" s="154"/>
      <c r="AC262" s="154"/>
      <c r="AD262" s="154"/>
      <c r="AE262" s="154"/>
      <c r="AF262" s="154"/>
      <c r="AG262" s="154" t="s">
        <v>111</v>
      </c>
      <c r="AH262" s="154">
        <v>5</v>
      </c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</row>
    <row r="263" spans="1:60" ht="22.5" outlineLevel="1" x14ac:dyDescent="0.2">
      <c r="A263" s="182">
        <v>67</v>
      </c>
      <c r="B263" s="183" t="s">
        <v>412</v>
      </c>
      <c r="C263" s="192" t="s">
        <v>413</v>
      </c>
      <c r="D263" s="184" t="s">
        <v>277</v>
      </c>
      <c r="E263" s="185">
        <v>1</v>
      </c>
      <c r="F263" s="186"/>
      <c r="G263" s="187">
        <f>ROUND(E263*F263,2)</f>
        <v>0</v>
      </c>
      <c r="H263" s="164"/>
      <c r="I263" s="163">
        <f>ROUND(E263*H263,2)</f>
        <v>0</v>
      </c>
      <c r="J263" s="164"/>
      <c r="K263" s="163">
        <f>ROUND(E263*J263,2)</f>
        <v>0</v>
      </c>
      <c r="L263" s="163">
        <v>21</v>
      </c>
      <c r="M263" s="163">
        <f>G263*(1+L263/100)</f>
        <v>0</v>
      </c>
      <c r="N263" s="163">
        <v>6.7499999999999999E-3</v>
      </c>
      <c r="O263" s="163">
        <f>ROUND(E263*N263,2)</f>
        <v>0.01</v>
      </c>
      <c r="P263" s="163">
        <v>0</v>
      </c>
      <c r="Q263" s="163">
        <f>ROUND(E263*P263,2)</f>
        <v>0</v>
      </c>
      <c r="R263" s="163"/>
      <c r="S263" s="163" t="s">
        <v>219</v>
      </c>
      <c r="T263" s="163" t="s">
        <v>220</v>
      </c>
      <c r="U263" s="163">
        <v>0</v>
      </c>
      <c r="V263" s="163">
        <f>ROUND(E263*U263,2)</f>
        <v>0</v>
      </c>
      <c r="W263" s="163"/>
      <c r="X263" s="163" t="s">
        <v>205</v>
      </c>
      <c r="Y263" s="154"/>
      <c r="Z263" s="154"/>
      <c r="AA263" s="154"/>
      <c r="AB263" s="154"/>
      <c r="AC263" s="154"/>
      <c r="AD263" s="154"/>
      <c r="AE263" s="154"/>
      <c r="AF263" s="154"/>
      <c r="AG263" s="154" t="s">
        <v>206</v>
      </c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</row>
    <row r="264" spans="1:60" outlineLevel="1" x14ac:dyDescent="0.2">
      <c r="A264" s="176">
        <v>68</v>
      </c>
      <c r="B264" s="177" t="s">
        <v>414</v>
      </c>
      <c r="C264" s="190" t="s">
        <v>415</v>
      </c>
      <c r="D264" s="178" t="s">
        <v>277</v>
      </c>
      <c r="E264" s="179">
        <v>15</v>
      </c>
      <c r="F264" s="180"/>
      <c r="G264" s="181">
        <f>ROUND(E264*F264,2)</f>
        <v>0</v>
      </c>
      <c r="H264" s="164"/>
      <c r="I264" s="163">
        <f>ROUND(E264*H264,2)</f>
        <v>0</v>
      </c>
      <c r="J264" s="164"/>
      <c r="K264" s="163">
        <f>ROUND(E264*J264,2)</f>
        <v>0</v>
      </c>
      <c r="L264" s="163">
        <v>21</v>
      </c>
      <c r="M264" s="163">
        <f>G264*(1+L264/100)</f>
        <v>0</v>
      </c>
      <c r="N264" s="163">
        <v>0</v>
      </c>
      <c r="O264" s="163">
        <f>ROUND(E264*N264,2)</f>
        <v>0</v>
      </c>
      <c r="P264" s="163">
        <v>0</v>
      </c>
      <c r="Q264" s="163">
        <f>ROUND(E264*P264,2)</f>
        <v>0</v>
      </c>
      <c r="R264" s="163"/>
      <c r="S264" s="163" t="s">
        <v>107</v>
      </c>
      <c r="T264" s="163" t="s">
        <v>107</v>
      </c>
      <c r="U264" s="163">
        <v>0.97899999999999998</v>
      </c>
      <c r="V264" s="163">
        <f>ROUND(E264*U264,2)</f>
        <v>14.69</v>
      </c>
      <c r="W264" s="163"/>
      <c r="X264" s="163" t="s">
        <v>108</v>
      </c>
      <c r="Y264" s="154"/>
      <c r="Z264" s="154"/>
      <c r="AA264" s="154"/>
      <c r="AB264" s="154"/>
      <c r="AC264" s="154"/>
      <c r="AD264" s="154"/>
      <c r="AE264" s="154"/>
      <c r="AF264" s="154"/>
      <c r="AG264" s="154" t="s">
        <v>109</v>
      </c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</row>
    <row r="265" spans="1:60" outlineLevel="1" x14ac:dyDescent="0.2">
      <c r="A265" s="161"/>
      <c r="B265" s="162"/>
      <c r="C265" s="191" t="s">
        <v>416</v>
      </c>
      <c r="D265" s="165"/>
      <c r="E265" s="166">
        <v>14</v>
      </c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54"/>
      <c r="Z265" s="154"/>
      <c r="AA265" s="154"/>
      <c r="AB265" s="154"/>
      <c r="AC265" s="154"/>
      <c r="AD265" s="154"/>
      <c r="AE265" s="154"/>
      <c r="AF265" s="154"/>
      <c r="AG265" s="154" t="s">
        <v>111</v>
      </c>
      <c r="AH265" s="154">
        <v>5</v>
      </c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</row>
    <row r="266" spans="1:60" outlineLevel="1" x14ac:dyDescent="0.2">
      <c r="A266" s="161"/>
      <c r="B266" s="162"/>
      <c r="C266" s="191" t="s">
        <v>417</v>
      </c>
      <c r="D266" s="165"/>
      <c r="E266" s="166">
        <v>1</v>
      </c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54"/>
      <c r="Z266" s="154"/>
      <c r="AA266" s="154"/>
      <c r="AB266" s="154"/>
      <c r="AC266" s="154"/>
      <c r="AD266" s="154"/>
      <c r="AE266" s="154"/>
      <c r="AF266" s="154"/>
      <c r="AG266" s="154" t="s">
        <v>111</v>
      </c>
      <c r="AH266" s="154">
        <v>5</v>
      </c>
      <c r="AI266" s="154"/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</row>
    <row r="267" spans="1:60" outlineLevel="1" x14ac:dyDescent="0.2">
      <c r="A267" s="176">
        <v>69</v>
      </c>
      <c r="B267" s="177" t="s">
        <v>418</v>
      </c>
      <c r="C267" s="190" t="s">
        <v>419</v>
      </c>
      <c r="D267" s="178" t="s">
        <v>277</v>
      </c>
      <c r="E267" s="179">
        <v>15</v>
      </c>
      <c r="F267" s="180"/>
      <c r="G267" s="181">
        <f>ROUND(E267*F267,2)</f>
        <v>0</v>
      </c>
      <c r="H267" s="164"/>
      <c r="I267" s="163">
        <f>ROUND(E267*H267,2)</f>
        <v>0</v>
      </c>
      <c r="J267" s="164"/>
      <c r="K267" s="163">
        <f>ROUND(E267*J267,2)</f>
        <v>0</v>
      </c>
      <c r="L267" s="163">
        <v>21</v>
      </c>
      <c r="M267" s="163">
        <f>G267*(1+L267/100)</f>
        <v>0</v>
      </c>
      <c r="N267" s="163">
        <v>8.9999999999999998E-4</v>
      </c>
      <c r="O267" s="163">
        <f>ROUND(E267*N267,2)</f>
        <v>0.01</v>
      </c>
      <c r="P267" s="163">
        <v>0</v>
      </c>
      <c r="Q267" s="163">
        <f>ROUND(E267*P267,2)</f>
        <v>0</v>
      </c>
      <c r="R267" s="163"/>
      <c r="S267" s="163" t="s">
        <v>219</v>
      </c>
      <c r="T267" s="163" t="s">
        <v>107</v>
      </c>
      <c r="U267" s="163">
        <v>0</v>
      </c>
      <c r="V267" s="163">
        <f>ROUND(E267*U267,2)</f>
        <v>0</v>
      </c>
      <c r="W267" s="163"/>
      <c r="X267" s="163" t="s">
        <v>205</v>
      </c>
      <c r="Y267" s="154"/>
      <c r="Z267" s="154"/>
      <c r="AA267" s="154"/>
      <c r="AB267" s="154"/>
      <c r="AC267" s="154"/>
      <c r="AD267" s="154"/>
      <c r="AE267" s="154"/>
      <c r="AF267" s="154"/>
      <c r="AG267" s="154" t="s">
        <v>206</v>
      </c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</row>
    <row r="268" spans="1:60" outlineLevel="1" x14ac:dyDescent="0.2">
      <c r="A268" s="161"/>
      <c r="B268" s="162"/>
      <c r="C268" s="191" t="s">
        <v>417</v>
      </c>
      <c r="D268" s="165"/>
      <c r="E268" s="166">
        <v>1</v>
      </c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54"/>
      <c r="Z268" s="154"/>
      <c r="AA268" s="154"/>
      <c r="AB268" s="154"/>
      <c r="AC268" s="154"/>
      <c r="AD268" s="154"/>
      <c r="AE268" s="154"/>
      <c r="AF268" s="154"/>
      <c r="AG268" s="154" t="s">
        <v>111</v>
      </c>
      <c r="AH268" s="154">
        <v>5</v>
      </c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</row>
    <row r="269" spans="1:60" outlineLevel="1" x14ac:dyDescent="0.2">
      <c r="A269" s="161"/>
      <c r="B269" s="162"/>
      <c r="C269" s="191" t="s">
        <v>402</v>
      </c>
      <c r="D269" s="165"/>
      <c r="E269" s="166">
        <v>12</v>
      </c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54"/>
      <c r="Z269" s="154"/>
      <c r="AA269" s="154"/>
      <c r="AB269" s="154"/>
      <c r="AC269" s="154"/>
      <c r="AD269" s="154"/>
      <c r="AE269" s="154"/>
      <c r="AF269" s="154"/>
      <c r="AG269" s="154" t="s">
        <v>111</v>
      </c>
      <c r="AH269" s="154">
        <v>5</v>
      </c>
      <c r="AI269" s="154"/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</row>
    <row r="270" spans="1:60" outlineLevel="1" x14ac:dyDescent="0.2">
      <c r="A270" s="161"/>
      <c r="B270" s="162"/>
      <c r="C270" s="191" t="s">
        <v>403</v>
      </c>
      <c r="D270" s="165"/>
      <c r="E270" s="166">
        <v>2</v>
      </c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54"/>
      <c r="Z270" s="154"/>
      <c r="AA270" s="154"/>
      <c r="AB270" s="154"/>
      <c r="AC270" s="154"/>
      <c r="AD270" s="154"/>
      <c r="AE270" s="154"/>
      <c r="AF270" s="154"/>
      <c r="AG270" s="154" t="s">
        <v>111</v>
      </c>
      <c r="AH270" s="154">
        <v>5</v>
      </c>
      <c r="AI270" s="154"/>
      <c r="AJ270" s="154"/>
      <c r="AK270" s="154"/>
      <c r="AL270" s="154"/>
      <c r="AM270" s="154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</row>
    <row r="271" spans="1:60" outlineLevel="1" x14ac:dyDescent="0.2">
      <c r="A271" s="176">
        <v>70</v>
      </c>
      <c r="B271" s="177" t="s">
        <v>420</v>
      </c>
      <c r="C271" s="190" t="s">
        <v>421</v>
      </c>
      <c r="D271" s="178" t="s">
        <v>277</v>
      </c>
      <c r="E271" s="179">
        <v>15</v>
      </c>
      <c r="F271" s="180"/>
      <c r="G271" s="181">
        <f>ROUND(E271*F271,2)</f>
        <v>0</v>
      </c>
      <c r="H271" s="164"/>
      <c r="I271" s="163">
        <f>ROUND(E271*H271,2)</f>
        <v>0</v>
      </c>
      <c r="J271" s="164"/>
      <c r="K271" s="163">
        <f>ROUND(E271*J271,2)</f>
        <v>0</v>
      </c>
      <c r="L271" s="163">
        <v>21</v>
      </c>
      <c r="M271" s="163">
        <f>G271*(1+L271/100)</f>
        <v>0</v>
      </c>
      <c r="N271" s="163">
        <v>6.4999999999999997E-3</v>
      </c>
      <c r="O271" s="163">
        <f>ROUND(E271*N271,2)</f>
        <v>0.1</v>
      </c>
      <c r="P271" s="163">
        <v>0</v>
      </c>
      <c r="Q271" s="163">
        <f>ROUND(E271*P271,2)</f>
        <v>0</v>
      </c>
      <c r="R271" s="163" t="s">
        <v>204</v>
      </c>
      <c r="S271" s="163" t="s">
        <v>107</v>
      </c>
      <c r="T271" s="163" t="s">
        <v>107</v>
      </c>
      <c r="U271" s="163">
        <v>0</v>
      </c>
      <c r="V271" s="163">
        <f>ROUND(E271*U271,2)</f>
        <v>0</v>
      </c>
      <c r="W271" s="163"/>
      <c r="X271" s="163" t="s">
        <v>205</v>
      </c>
      <c r="Y271" s="154"/>
      <c r="Z271" s="154"/>
      <c r="AA271" s="154"/>
      <c r="AB271" s="154"/>
      <c r="AC271" s="154"/>
      <c r="AD271" s="154"/>
      <c r="AE271" s="154"/>
      <c r="AF271" s="154"/>
      <c r="AG271" s="154" t="s">
        <v>206</v>
      </c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</row>
    <row r="272" spans="1:60" outlineLevel="1" x14ac:dyDescent="0.2">
      <c r="A272" s="161"/>
      <c r="B272" s="162"/>
      <c r="C272" s="191" t="s">
        <v>417</v>
      </c>
      <c r="D272" s="165"/>
      <c r="E272" s="166">
        <v>1</v>
      </c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54"/>
      <c r="Z272" s="154"/>
      <c r="AA272" s="154"/>
      <c r="AB272" s="154"/>
      <c r="AC272" s="154"/>
      <c r="AD272" s="154"/>
      <c r="AE272" s="154"/>
      <c r="AF272" s="154"/>
      <c r="AG272" s="154" t="s">
        <v>111</v>
      </c>
      <c r="AH272" s="154">
        <v>5</v>
      </c>
      <c r="AI272" s="154"/>
      <c r="AJ272" s="154"/>
      <c r="AK272" s="154"/>
      <c r="AL272" s="154"/>
      <c r="AM272" s="154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</row>
    <row r="273" spans="1:60" outlineLevel="1" x14ac:dyDescent="0.2">
      <c r="A273" s="161"/>
      <c r="B273" s="162"/>
      <c r="C273" s="191" t="s">
        <v>402</v>
      </c>
      <c r="D273" s="165"/>
      <c r="E273" s="166">
        <v>12</v>
      </c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54"/>
      <c r="Z273" s="154"/>
      <c r="AA273" s="154"/>
      <c r="AB273" s="154"/>
      <c r="AC273" s="154"/>
      <c r="AD273" s="154"/>
      <c r="AE273" s="154"/>
      <c r="AF273" s="154"/>
      <c r="AG273" s="154" t="s">
        <v>111</v>
      </c>
      <c r="AH273" s="154">
        <v>5</v>
      </c>
      <c r="AI273" s="154"/>
      <c r="AJ273" s="154"/>
      <c r="AK273" s="154"/>
      <c r="AL273" s="154"/>
      <c r="AM273" s="154"/>
      <c r="AN273" s="154"/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</row>
    <row r="274" spans="1:60" outlineLevel="1" x14ac:dyDescent="0.2">
      <c r="A274" s="161"/>
      <c r="B274" s="162"/>
      <c r="C274" s="191" t="s">
        <v>403</v>
      </c>
      <c r="D274" s="165"/>
      <c r="E274" s="166">
        <v>2</v>
      </c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54"/>
      <c r="Z274" s="154"/>
      <c r="AA274" s="154"/>
      <c r="AB274" s="154"/>
      <c r="AC274" s="154"/>
      <c r="AD274" s="154"/>
      <c r="AE274" s="154"/>
      <c r="AF274" s="154"/>
      <c r="AG274" s="154" t="s">
        <v>111</v>
      </c>
      <c r="AH274" s="154">
        <v>5</v>
      </c>
      <c r="AI274" s="154"/>
      <c r="AJ274" s="154"/>
      <c r="AK274" s="154"/>
      <c r="AL274" s="154"/>
      <c r="AM274" s="154"/>
      <c r="AN274" s="154"/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</row>
    <row r="275" spans="1:60" outlineLevel="1" x14ac:dyDescent="0.2">
      <c r="A275" s="176">
        <v>71</v>
      </c>
      <c r="B275" s="177" t="s">
        <v>422</v>
      </c>
      <c r="C275" s="190" t="s">
        <v>423</v>
      </c>
      <c r="D275" s="178" t="s">
        <v>277</v>
      </c>
      <c r="E275" s="179">
        <v>15</v>
      </c>
      <c r="F275" s="180"/>
      <c r="G275" s="181">
        <f>ROUND(E275*F275,2)</f>
        <v>0</v>
      </c>
      <c r="H275" s="164"/>
      <c r="I275" s="163">
        <f>ROUND(E275*H275,2)</f>
        <v>0</v>
      </c>
      <c r="J275" s="164"/>
      <c r="K275" s="163">
        <f>ROUND(E275*J275,2)</f>
        <v>0</v>
      </c>
      <c r="L275" s="163">
        <v>21</v>
      </c>
      <c r="M275" s="163">
        <f>G275*(1+L275/100)</f>
        <v>0</v>
      </c>
      <c r="N275" s="163">
        <v>0.12303</v>
      </c>
      <c r="O275" s="163">
        <f>ROUND(E275*N275,2)</f>
        <v>1.85</v>
      </c>
      <c r="P275" s="163">
        <v>0</v>
      </c>
      <c r="Q275" s="163">
        <f>ROUND(E275*P275,2)</f>
        <v>0</v>
      </c>
      <c r="R275" s="163"/>
      <c r="S275" s="163" t="s">
        <v>107</v>
      </c>
      <c r="T275" s="163" t="s">
        <v>107</v>
      </c>
      <c r="U275" s="163">
        <v>0.86299999999999999</v>
      </c>
      <c r="V275" s="163">
        <f>ROUND(E275*U275,2)</f>
        <v>12.95</v>
      </c>
      <c r="W275" s="163"/>
      <c r="X275" s="163" t="s">
        <v>108</v>
      </c>
      <c r="Y275" s="154"/>
      <c r="Z275" s="154"/>
      <c r="AA275" s="154"/>
      <c r="AB275" s="154"/>
      <c r="AC275" s="154"/>
      <c r="AD275" s="154"/>
      <c r="AE275" s="154"/>
      <c r="AF275" s="154"/>
      <c r="AG275" s="154" t="s">
        <v>109</v>
      </c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</row>
    <row r="276" spans="1:60" outlineLevel="1" x14ac:dyDescent="0.2">
      <c r="A276" s="161"/>
      <c r="B276" s="162"/>
      <c r="C276" s="191" t="s">
        <v>424</v>
      </c>
      <c r="D276" s="165"/>
      <c r="E276" s="166">
        <v>15</v>
      </c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54"/>
      <c r="Z276" s="154"/>
      <c r="AA276" s="154"/>
      <c r="AB276" s="154"/>
      <c r="AC276" s="154"/>
      <c r="AD276" s="154"/>
      <c r="AE276" s="154"/>
      <c r="AF276" s="154"/>
      <c r="AG276" s="154" t="s">
        <v>111</v>
      </c>
      <c r="AH276" s="154">
        <v>5</v>
      </c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</row>
    <row r="277" spans="1:60" ht="22.5" outlineLevel="1" x14ac:dyDescent="0.2">
      <c r="A277" s="176">
        <v>72</v>
      </c>
      <c r="B277" s="177" t="s">
        <v>425</v>
      </c>
      <c r="C277" s="190" t="s">
        <v>426</v>
      </c>
      <c r="D277" s="178" t="s">
        <v>277</v>
      </c>
      <c r="E277" s="179">
        <v>2</v>
      </c>
      <c r="F277" s="180"/>
      <c r="G277" s="181">
        <f>ROUND(E277*F277,2)</f>
        <v>0</v>
      </c>
      <c r="H277" s="164"/>
      <c r="I277" s="163">
        <f>ROUND(E277*H277,2)</f>
        <v>0</v>
      </c>
      <c r="J277" s="164"/>
      <c r="K277" s="163">
        <f>ROUND(E277*J277,2)</f>
        <v>0</v>
      </c>
      <c r="L277" s="163">
        <v>21</v>
      </c>
      <c r="M277" s="163">
        <f>G277*(1+L277/100)</f>
        <v>0</v>
      </c>
      <c r="N277" s="163">
        <v>9.5E-4</v>
      </c>
      <c r="O277" s="163">
        <f>ROUND(E277*N277,2)</f>
        <v>0</v>
      </c>
      <c r="P277" s="163">
        <v>0</v>
      </c>
      <c r="Q277" s="163">
        <f>ROUND(E277*P277,2)</f>
        <v>0</v>
      </c>
      <c r="R277" s="163" t="s">
        <v>204</v>
      </c>
      <c r="S277" s="163" t="s">
        <v>107</v>
      </c>
      <c r="T277" s="163" t="s">
        <v>107</v>
      </c>
      <c r="U277" s="163">
        <v>0</v>
      </c>
      <c r="V277" s="163">
        <f>ROUND(E277*U277,2)</f>
        <v>0</v>
      </c>
      <c r="W277" s="163"/>
      <c r="X277" s="163" t="s">
        <v>205</v>
      </c>
      <c r="Y277" s="154"/>
      <c r="Z277" s="154"/>
      <c r="AA277" s="154"/>
      <c r="AB277" s="154"/>
      <c r="AC277" s="154"/>
      <c r="AD277" s="154"/>
      <c r="AE277" s="154"/>
      <c r="AF277" s="154"/>
      <c r="AG277" s="154" t="s">
        <v>206</v>
      </c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</row>
    <row r="278" spans="1:60" outlineLevel="1" x14ac:dyDescent="0.2">
      <c r="A278" s="161"/>
      <c r="B278" s="162"/>
      <c r="C278" s="191" t="s">
        <v>427</v>
      </c>
      <c r="D278" s="165"/>
      <c r="E278" s="166">
        <v>2</v>
      </c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54"/>
      <c r="Z278" s="154"/>
      <c r="AA278" s="154"/>
      <c r="AB278" s="154"/>
      <c r="AC278" s="154"/>
      <c r="AD278" s="154"/>
      <c r="AE278" s="154"/>
      <c r="AF278" s="154"/>
      <c r="AG278" s="154" t="s">
        <v>111</v>
      </c>
      <c r="AH278" s="154">
        <v>0</v>
      </c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</row>
    <row r="279" spans="1:60" ht="22.5" outlineLevel="1" x14ac:dyDescent="0.2">
      <c r="A279" s="182">
        <v>73</v>
      </c>
      <c r="B279" s="183" t="s">
        <v>428</v>
      </c>
      <c r="C279" s="192" t="s">
        <v>429</v>
      </c>
      <c r="D279" s="184" t="s">
        <v>277</v>
      </c>
      <c r="E279" s="185">
        <v>2</v>
      </c>
      <c r="F279" s="186"/>
      <c r="G279" s="187">
        <f>ROUND(E279*F279,2)</f>
        <v>0</v>
      </c>
      <c r="H279" s="164"/>
      <c r="I279" s="163">
        <f>ROUND(E279*H279,2)</f>
        <v>0</v>
      </c>
      <c r="J279" s="164"/>
      <c r="K279" s="163">
        <f>ROUND(E279*J279,2)</f>
        <v>0</v>
      </c>
      <c r="L279" s="163">
        <v>21</v>
      </c>
      <c r="M279" s="163">
        <f>G279*(1+L279/100)</f>
        <v>0</v>
      </c>
      <c r="N279" s="163">
        <v>5.0000000000000001E-4</v>
      </c>
      <c r="O279" s="163">
        <f>ROUND(E279*N279,2)</f>
        <v>0</v>
      </c>
      <c r="P279" s="163">
        <v>0</v>
      </c>
      <c r="Q279" s="163">
        <f>ROUND(E279*P279,2)</f>
        <v>0</v>
      </c>
      <c r="R279" s="163" t="s">
        <v>204</v>
      </c>
      <c r="S279" s="163" t="s">
        <v>107</v>
      </c>
      <c r="T279" s="163" t="s">
        <v>107</v>
      </c>
      <c r="U279" s="163">
        <v>0</v>
      </c>
      <c r="V279" s="163">
        <f>ROUND(E279*U279,2)</f>
        <v>0</v>
      </c>
      <c r="W279" s="163"/>
      <c r="X279" s="163" t="s">
        <v>205</v>
      </c>
      <c r="Y279" s="154"/>
      <c r="Z279" s="154"/>
      <c r="AA279" s="154"/>
      <c r="AB279" s="154"/>
      <c r="AC279" s="154"/>
      <c r="AD279" s="154"/>
      <c r="AE279" s="154"/>
      <c r="AF279" s="154"/>
      <c r="AG279" s="154" t="s">
        <v>206</v>
      </c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</row>
    <row r="280" spans="1:60" ht="22.5" outlineLevel="1" x14ac:dyDescent="0.2">
      <c r="A280" s="176">
        <v>74</v>
      </c>
      <c r="B280" s="177" t="s">
        <v>430</v>
      </c>
      <c r="C280" s="190" t="s">
        <v>431</v>
      </c>
      <c r="D280" s="178" t="s">
        <v>277</v>
      </c>
      <c r="E280" s="179">
        <v>12</v>
      </c>
      <c r="F280" s="180"/>
      <c r="G280" s="181">
        <f>ROUND(E280*F280,2)</f>
        <v>0</v>
      </c>
      <c r="H280" s="164"/>
      <c r="I280" s="163">
        <f>ROUND(E280*H280,2)</f>
        <v>0</v>
      </c>
      <c r="J280" s="164"/>
      <c r="K280" s="163">
        <f>ROUND(E280*J280,2)</f>
        <v>0</v>
      </c>
      <c r="L280" s="163">
        <v>21</v>
      </c>
      <c r="M280" s="163">
        <f>G280*(1+L280/100)</f>
        <v>0</v>
      </c>
      <c r="N280" s="163">
        <v>1E-4</v>
      </c>
      <c r="O280" s="163">
        <f>ROUND(E280*N280,2)</f>
        <v>0</v>
      </c>
      <c r="P280" s="163">
        <v>0</v>
      </c>
      <c r="Q280" s="163">
        <f>ROUND(E280*P280,2)</f>
        <v>0</v>
      </c>
      <c r="R280" s="163" t="s">
        <v>204</v>
      </c>
      <c r="S280" s="163" t="s">
        <v>107</v>
      </c>
      <c r="T280" s="163" t="s">
        <v>107</v>
      </c>
      <c r="U280" s="163">
        <v>0</v>
      </c>
      <c r="V280" s="163">
        <f>ROUND(E280*U280,2)</f>
        <v>0</v>
      </c>
      <c r="W280" s="163"/>
      <c r="X280" s="163" t="s">
        <v>205</v>
      </c>
      <c r="Y280" s="154"/>
      <c r="Z280" s="154"/>
      <c r="AA280" s="154"/>
      <c r="AB280" s="154"/>
      <c r="AC280" s="154"/>
      <c r="AD280" s="154"/>
      <c r="AE280" s="154"/>
      <c r="AF280" s="154"/>
      <c r="AG280" s="154" t="s">
        <v>206</v>
      </c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</row>
    <row r="281" spans="1:60" outlineLevel="1" x14ac:dyDescent="0.2">
      <c r="A281" s="161"/>
      <c r="B281" s="162"/>
      <c r="C281" s="191" t="s">
        <v>394</v>
      </c>
      <c r="D281" s="165"/>
      <c r="E281" s="166">
        <v>12</v>
      </c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54"/>
      <c r="Z281" s="154"/>
      <c r="AA281" s="154"/>
      <c r="AB281" s="154"/>
      <c r="AC281" s="154"/>
      <c r="AD281" s="154"/>
      <c r="AE281" s="154"/>
      <c r="AF281" s="154"/>
      <c r="AG281" s="154" t="s">
        <v>111</v>
      </c>
      <c r="AH281" s="154">
        <v>5</v>
      </c>
      <c r="AI281" s="154"/>
      <c r="AJ281" s="154"/>
      <c r="AK281" s="154"/>
      <c r="AL281" s="154"/>
      <c r="AM281" s="154"/>
      <c r="AN281" s="154"/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</row>
    <row r="282" spans="1:60" ht="22.5" outlineLevel="1" x14ac:dyDescent="0.2">
      <c r="A282" s="176">
        <v>75</v>
      </c>
      <c r="B282" s="177" t="s">
        <v>432</v>
      </c>
      <c r="C282" s="190" t="s">
        <v>433</v>
      </c>
      <c r="D282" s="178" t="s">
        <v>277</v>
      </c>
      <c r="E282" s="179">
        <v>2</v>
      </c>
      <c r="F282" s="180"/>
      <c r="G282" s="181">
        <f>ROUND(E282*F282,2)</f>
        <v>0</v>
      </c>
      <c r="H282" s="164"/>
      <c r="I282" s="163">
        <f>ROUND(E282*H282,2)</f>
        <v>0</v>
      </c>
      <c r="J282" s="164"/>
      <c r="K282" s="163">
        <f>ROUND(E282*J282,2)</f>
        <v>0</v>
      </c>
      <c r="L282" s="163">
        <v>21</v>
      </c>
      <c r="M282" s="163">
        <f>G282*(1+L282/100)</f>
        <v>0</v>
      </c>
      <c r="N282" s="163">
        <v>1E-4</v>
      </c>
      <c r="O282" s="163">
        <f>ROUND(E282*N282,2)</f>
        <v>0</v>
      </c>
      <c r="P282" s="163">
        <v>0</v>
      </c>
      <c r="Q282" s="163">
        <f>ROUND(E282*P282,2)</f>
        <v>0</v>
      </c>
      <c r="R282" s="163"/>
      <c r="S282" s="163" t="s">
        <v>219</v>
      </c>
      <c r="T282" s="163" t="s">
        <v>107</v>
      </c>
      <c r="U282" s="163">
        <v>0</v>
      </c>
      <c r="V282" s="163">
        <f>ROUND(E282*U282,2)</f>
        <v>0</v>
      </c>
      <c r="W282" s="163"/>
      <c r="X282" s="163" t="s">
        <v>205</v>
      </c>
      <c r="Y282" s="154"/>
      <c r="Z282" s="154"/>
      <c r="AA282" s="154"/>
      <c r="AB282" s="154"/>
      <c r="AC282" s="154"/>
      <c r="AD282" s="154"/>
      <c r="AE282" s="154"/>
      <c r="AF282" s="154"/>
      <c r="AG282" s="154" t="s">
        <v>206</v>
      </c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</row>
    <row r="283" spans="1:60" outlineLevel="1" x14ac:dyDescent="0.2">
      <c r="A283" s="161"/>
      <c r="B283" s="162"/>
      <c r="C283" s="191" t="s">
        <v>395</v>
      </c>
      <c r="D283" s="165"/>
      <c r="E283" s="166">
        <v>2</v>
      </c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54"/>
      <c r="Z283" s="154"/>
      <c r="AA283" s="154"/>
      <c r="AB283" s="154"/>
      <c r="AC283" s="154"/>
      <c r="AD283" s="154"/>
      <c r="AE283" s="154"/>
      <c r="AF283" s="154"/>
      <c r="AG283" s="154" t="s">
        <v>111</v>
      </c>
      <c r="AH283" s="154">
        <v>5</v>
      </c>
      <c r="AI283" s="154"/>
      <c r="AJ283" s="154"/>
      <c r="AK283" s="154"/>
      <c r="AL283" s="154"/>
      <c r="AM283" s="154"/>
      <c r="AN283" s="154"/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</row>
    <row r="284" spans="1:60" ht="22.5" outlineLevel="1" x14ac:dyDescent="0.2">
      <c r="A284" s="182">
        <v>76</v>
      </c>
      <c r="B284" s="183" t="s">
        <v>434</v>
      </c>
      <c r="C284" s="192" t="s">
        <v>435</v>
      </c>
      <c r="D284" s="184" t="s">
        <v>277</v>
      </c>
      <c r="E284" s="185">
        <v>1</v>
      </c>
      <c r="F284" s="186"/>
      <c r="G284" s="187">
        <f>ROUND(E284*F284,2)</f>
        <v>0</v>
      </c>
      <c r="H284" s="164"/>
      <c r="I284" s="163">
        <f>ROUND(E284*H284,2)</f>
        <v>0</v>
      </c>
      <c r="J284" s="164"/>
      <c r="K284" s="163">
        <f>ROUND(E284*J284,2)</f>
        <v>0</v>
      </c>
      <c r="L284" s="163">
        <v>21</v>
      </c>
      <c r="M284" s="163">
        <f>G284*(1+L284/100)</f>
        <v>0</v>
      </c>
      <c r="N284" s="163">
        <v>2.3000000000000001E-4</v>
      </c>
      <c r="O284" s="163">
        <f>ROUND(E284*N284,2)</f>
        <v>0</v>
      </c>
      <c r="P284" s="163">
        <v>0</v>
      </c>
      <c r="Q284" s="163">
        <f>ROUND(E284*P284,2)</f>
        <v>0</v>
      </c>
      <c r="R284" s="163" t="s">
        <v>204</v>
      </c>
      <c r="S284" s="163" t="s">
        <v>107</v>
      </c>
      <c r="T284" s="163" t="s">
        <v>107</v>
      </c>
      <c r="U284" s="163">
        <v>0</v>
      </c>
      <c r="V284" s="163">
        <f>ROUND(E284*U284,2)</f>
        <v>0</v>
      </c>
      <c r="W284" s="163"/>
      <c r="X284" s="163" t="s">
        <v>205</v>
      </c>
      <c r="Y284" s="154"/>
      <c r="Z284" s="154"/>
      <c r="AA284" s="154"/>
      <c r="AB284" s="154"/>
      <c r="AC284" s="154"/>
      <c r="AD284" s="154"/>
      <c r="AE284" s="154"/>
      <c r="AF284" s="154"/>
      <c r="AG284" s="154" t="s">
        <v>206</v>
      </c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</row>
    <row r="285" spans="1:60" ht="22.5" outlineLevel="1" x14ac:dyDescent="0.2">
      <c r="A285" s="182">
        <v>77</v>
      </c>
      <c r="B285" s="183" t="s">
        <v>436</v>
      </c>
      <c r="C285" s="192" t="s">
        <v>437</v>
      </c>
      <c r="D285" s="184" t="s">
        <v>277</v>
      </c>
      <c r="E285" s="185">
        <v>8</v>
      </c>
      <c r="F285" s="186"/>
      <c r="G285" s="187">
        <f>ROUND(E285*F285,2)</f>
        <v>0</v>
      </c>
      <c r="H285" s="164"/>
      <c r="I285" s="163">
        <f>ROUND(E285*H285,2)</f>
        <v>0</v>
      </c>
      <c r="J285" s="164"/>
      <c r="K285" s="163">
        <f>ROUND(E285*J285,2)</f>
        <v>0</v>
      </c>
      <c r="L285" s="163">
        <v>21</v>
      </c>
      <c r="M285" s="163">
        <f>G285*(1+L285/100)</f>
        <v>0</v>
      </c>
      <c r="N285" s="163">
        <v>4.4000000000000002E-4</v>
      </c>
      <c r="O285" s="163">
        <f>ROUND(E285*N285,2)</f>
        <v>0</v>
      </c>
      <c r="P285" s="163">
        <v>0</v>
      </c>
      <c r="Q285" s="163">
        <f>ROUND(E285*P285,2)</f>
        <v>0</v>
      </c>
      <c r="R285" s="163" t="s">
        <v>204</v>
      </c>
      <c r="S285" s="163" t="s">
        <v>107</v>
      </c>
      <c r="T285" s="163" t="s">
        <v>107</v>
      </c>
      <c r="U285" s="163">
        <v>0</v>
      </c>
      <c r="V285" s="163">
        <f>ROUND(E285*U285,2)</f>
        <v>0</v>
      </c>
      <c r="W285" s="163"/>
      <c r="X285" s="163" t="s">
        <v>205</v>
      </c>
      <c r="Y285" s="154"/>
      <c r="Z285" s="154"/>
      <c r="AA285" s="154"/>
      <c r="AB285" s="154"/>
      <c r="AC285" s="154"/>
      <c r="AD285" s="154"/>
      <c r="AE285" s="154"/>
      <c r="AF285" s="154"/>
      <c r="AG285" s="154" t="s">
        <v>206</v>
      </c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</row>
    <row r="286" spans="1:60" outlineLevel="1" x14ac:dyDescent="0.2">
      <c r="A286" s="176">
        <v>78</v>
      </c>
      <c r="B286" s="177" t="s">
        <v>438</v>
      </c>
      <c r="C286" s="190" t="s">
        <v>439</v>
      </c>
      <c r="D286" s="178" t="s">
        <v>277</v>
      </c>
      <c r="E286" s="179">
        <v>24</v>
      </c>
      <c r="F286" s="180"/>
      <c r="G286" s="181">
        <f>ROUND(E286*F286,2)</f>
        <v>0</v>
      </c>
      <c r="H286" s="164"/>
      <c r="I286" s="163">
        <f>ROUND(E286*H286,2)</f>
        <v>0</v>
      </c>
      <c r="J286" s="164"/>
      <c r="K286" s="163">
        <f>ROUND(E286*J286,2)</f>
        <v>0</v>
      </c>
      <c r="L286" s="163">
        <v>21</v>
      </c>
      <c r="M286" s="163">
        <f>G286*(1+L286/100)</f>
        <v>0</v>
      </c>
      <c r="N286" s="163">
        <v>0</v>
      </c>
      <c r="O286" s="163">
        <f>ROUND(E286*N286,2)</f>
        <v>0</v>
      </c>
      <c r="P286" s="163">
        <v>0</v>
      </c>
      <c r="Q286" s="163">
        <f>ROUND(E286*P286,2)</f>
        <v>0</v>
      </c>
      <c r="R286" s="163"/>
      <c r="S286" s="163" t="s">
        <v>107</v>
      </c>
      <c r="T286" s="163" t="s">
        <v>107</v>
      </c>
      <c r="U286" s="163">
        <v>0.16632</v>
      </c>
      <c r="V286" s="163">
        <f>ROUND(E286*U286,2)</f>
        <v>3.99</v>
      </c>
      <c r="W286" s="163"/>
      <c r="X286" s="163" t="s">
        <v>108</v>
      </c>
      <c r="Y286" s="154"/>
      <c r="Z286" s="154"/>
      <c r="AA286" s="154"/>
      <c r="AB286" s="154"/>
      <c r="AC286" s="154"/>
      <c r="AD286" s="154"/>
      <c r="AE286" s="154"/>
      <c r="AF286" s="154"/>
      <c r="AG286" s="154" t="s">
        <v>109</v>
      </c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</row>
    <row r="287" spans="1:60" outlineLevel="1" x14ac:dyDescent="0.2">
      <c r="A287" s="161"/>
      <c r="B287" s="162"/>
      <c r="C287" s="191" t="s">
        <v>440</v>
      </c>
      <c r="D287" s="165"/>
      <c r="E287" s="166">
        <v>24</v>
      </c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54"/>
      <c r="Z287" s="154"/>
      <c r="AA287" s="154"/>
      <c r="AB287" s="154"/>
      <c r="AC287" s="154"/>
      <c r="AD287" s="154"/>
      <c r="AE287" s="154"/>
      <c r="AF287" s="154"/>
      <c r="AG287" s="154" t="s">
        <v>111</v>
      </c>
      <c r="AH287" s="154">
        <v>5</v>
      </c>
      <c r="AI287" s="154"/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</row>
    <row r="288" spans="1:60" outlineLevel="1" x14ac:dyDescent="0.2">
      <c r="A288" s="176">
        <v>79</v>
      </c>
      <c r="B288" s="177" t="s">
        <v>441</v>
      </c>
      <c r="C288" s="190" t="s">
        <v>442</v>
      </c>
      <c r="D288" s="178" t="s">
        <v>277</v>
      </c>
      <c r="E288" s="179">
        <v>4</v>
      </c>
      <c r="F288" s="180"/>
      <c r="G288" s="181">
        <f>ROUND(E288*F288,2)</f>
        <v>0</v>
      </c>
      <c r="H288" s="164"/>
      <c r="I288" s="163">
        <f>ROUND(E288*H288,2)</f>
        <v>0</v>
      </c>
      <c r="J288" s="164"/>
      <c r="K288" s="163">
        <f>ROUND(E288*J288,2)</f>
        <v>0</v>
      </c>
      <c r="L288" s="163">
        <v>21</v>
      </c>
      <c r="M288" s="163">
        <f>G288*(1+L288/100)</f>
        <v>0</v>
      </c>
      <c r="N288" s="163">
        <v>0</v>
      </c>
      <c r="O288" s="163">
        <f>ROUND(E288*N288,2)</f>
        <v>0</v>
      </c>
      <c r="P288" s="163">
        <v>0</v>
      </c>
      <c r="Q288" s="163">
        <f>ROUND(E288*P288,2)</f>
        <v>0</v>
      </c>
      <c r="R288" s="163"/>
      <c r="S288" s="163" t="s">
        <v>107</v>
      </c>
      <c r="T288" s="163" t="s">
        <v>107</v>
      </c>
      <c r="U288" s="163">
        <v>0.17807999999999999</v>
      </c>
      <c r="V288" s="163">
        <f>ROUND(E288*U288,2)</f>
        <v>0.71</v>
      </c>
      <c r="W288" s="163"/>
      <c r="X288" s="163" t="s">
        <v>108</v>
      </c>
      <c r="Y288" s="154"/>
      <c r="Z288" s="154"/>
      <c r="AA288" s="154"/>
      <c r="AB288" s="154"/>
      <c r="AC288" s="154"/>
      <c r="AD288" s="154"/>
      <c r="AE288" s="154"/>
      <c r="AF288" s="154"/>
      <c r="AG288" s="154" t="s">
        <v>109</v>
      </c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</row>
    <row r="289" spans="1:60" outlineLevel="1" x14ac:dyDescent="0.2">
      <c r="A289" s="161"/>
      <c r="B289" s="162"/>
      <c r="C289" s="191" t="s">
        <v>443</v>
      </c>
      <c r="D289" s="165"/>
      <c r="E289" s="166">
        <v>4</v>
      </c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54"/>
      <c r="Z289" s="154"/>
      <c r="AA289" s="154"/>
      <c r="AB289" s="154"/>
      <c r="AC289" s="154"/>
      <c r="AD289" s="154"/>
      <c r="AE289" s="154"/>
      <c r="AF289" s="154"/>
      <c r="AG289" s="154" t="s">
        <v>111</v>
      </c>
      <c r="AH289" s="154">
        <v>5</v>
      </c>
      <c r="AI289" s="154"/>
      <c r="AJ289" s="154"/>
      <c r="AK289" s="154"/>
      <c r="AL289" s="154"/>
      <c r="AM289" s="154"/>
      <c r="AN289" s="154"/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</row>
    <row r="290" spans="1:60" outlineLevel="1" x14ac:dyDescent="0.2">
      <c r="A290" s="176">
        <v>80</v>
      </c>
      <c r="B290" s="177" t="s">
        <v>444</v>
      </c>
      <c r="C290" s="190" t="s">
        <v>445</v>
      </c>
      <c r="D290" s="178" t="s">
        <v>277</v>
      </c>
      <c r="E290" s="179">
        <v>1</v>
      </c>
      <c r="F290" s="180"/>
      <c r="G290" s="181">
        <f>ROUND(E290*F290,2)</f>
        <v>0</v>
      </c>
      <c r="H290" s="164"/>
      <c r="I290" s="163">
        <f>ROUND(E290*H290,2)</f>
        <v>0</v>
      </c>
      <c r="J290" s="164"/>
      <c r="K290" s="163">
        <f>ROUND(E290*J290,2)</f>
        <v>0</v>
      </c>
      <c r="L290" s="163">
        <v>21</v>
      </c>
      <c r="M290" s="163">
        <f>G290*(1+L290/100)</f>
        <v>0</v>
      </c>
      <c r="N290" s="163">
        <v>0</v>
      </c>
      <c r="O290" s="163">
        <f>ROUND(E290*N290,2)</f>
        <v>0</v>
      </c>
      <c r="P290" s="163">
        <v>0</v>
      </c>
      <c r="Q290" s="163">
        <f>ROUND(E290*P290,2)</f>
        <v>0</v>
      </c>
      <c r="R290" s="163"/>
      <c r="S290" s="163" t="s">
        <v>107</v>
      </c>
      <c r="T290" s="163" t="s">
        <v>107</v>
      </c>
      <c r="U290" s="163">
        <v>0.19728000000000001</v>
      </c>
      <c r="V290" s="163">
        <f>ROUND(E290*U290,2)</f>
        <v>0.2</v>
      </c>
      <c r="W290" s="163"/>
      <c r="X290" s="163" t="s">
        <v>108</v>
      </c>
      <c r="Y290" s="154"/>
      <c r="Z290" s="154"/>
      <c r="AA290" s="154"/>
      <c r="AB290" s="154"/>
      <c r="AC290" s="154"/>
      <c r="AD290" s="154"/>
      <c r="AE290" s="154"/>
      <c r="AF290" s="154"/>
      <c r="AG290" s="154" t="s">
        <v>109</v>
      </c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</row>
    <row r="291" spans="1:60" outlineLevel="1" x14ac:dyDescent="0.2">
      <c r="A291" s="161"/>
      <c r="B291" s="162"/>
      <c r="C291" s="191" t="s">
        <v>446</v>
      </c>
      <c r="D291" s="165"/>
      <c r="E291" s="166">
        <v>1</v>
      </c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54"/>
      <c r="Z291" s="154"/>
      <c r="AA291" s="154"/>
      <c r="AB291" s="154"/>
      <c r="AC291" s="154"/>
      <c r="AD291" s="154"/>
      <c r="AE291" s="154"/>
      <c r="AF291" s="154"/>
      <c r="AG291" s="154" t="s">
        <v>111</v>
      </c>
      <c r="AH291" s="154">
        <v>5</v>
      </c>
      <c r="AI291" s="154"/>
      <c r="AJ291" s="154"/>
      <c r="AK291" s="154"/>
      <c r="AL291" s="154"/>
      <c r="AM291" s="154"/>
      <c r="AN291" s="154"/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</row>
    <row r="292" spans="1:60" outlineLevel="1" x14ac:dyDescent="0.2">
      <c r="A292" s="176">
        <v>81</v>
      </c>
      <c r="B292" s="177" t="s">
        <v>447</v>
      </c>
      <c r="C292" s="190" t="s">
        <v>448</v>
      </c>
      <c r="D292" s="178" t="s">
        <v>277</v>
      </c>
      <c r="E292" s="179">
        <v>22</v>
      </c>
      <c r="F292" s="180"/>
      <c r="G292" s="181">
        <f>ROUND(E292*F292,2)</f>
        <v>0</v>
      </c>
      <c r="H292" s="164"/>
      <c r="I292" s="163">
        <f>ROUND(E292*H292,2)</f>
        <v>0</v>
      </c>
      <c r="J292" s="164"/>
      <c r="K292" s="163">
        <f>ROUND(E292*J292,2)</f>
        <v>0</v>
      </c>
      <c r="L292" s="163">
        <v>21</v>
      </c>
      <c r="M292" s="163">
        <f>G292*(1+L292/100)</f>
        <v>0</v>
      </c>
      <c r="N292" s="163">
        <v>0</v>
      </c>
      <c r="O292" s="163">
        <f>ROUND(E292*N292,2)</f>
        <v>0</v>
      </c>
      <c r="P292" s="163">
        <v>0</v>
      </c>
      <c r="Q292" s="163">
        <f>ROUND(E292*P292,2)</f>
        <v>0</v>
      </c>
      <c r="R292" s="163"/>
      <c r="S292" s="163" t="s">
        <v>107</v>
      </c>
      <c r="T292" s="163" t="s">
        <v>107</v>
      </c>
      <c r="U292" s="163">
        <v>0.28320000000000001</v>
      </c>
      <c r="V292" s="163">
        <f>ROUND(E292*U292,2)</f>
        <v>6.23</v>
      </c>
      <c r="W292" s="163"/>
      <c r="X292" s="163" t="s">
        <v>108</v>
      </c>
      <c r="Y292" s="154"/>
      <c r="Z292" s="154"/>
      <c r="AA292" s="154"/>
      <c r="AB292" s="154"/>
      <c r="AC292" s="154"/>
      <c r="AD292" s="154"/>
      <c r="AE292" s="154"/>
      <c r="AF292" s="154"/>
      <c r="AG292" s="154" t="s">
        <v>109</v>
      </c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</row>
    <row r="293" spans="1:60" outlineLevel="1" x14ac:dyDescent="0.2">
      <c r="A293" s="161"/>
      <c r="B293" s="162"/>
      <c r="C293" s="191" t="s">
        <v>449</v>
      </c>
      <c r="D293" s="165"/>
      <c r="E293" s="166">
        <v>2</v>
      </c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54"/>
      <c r="Z293" s="154"/>
      <c r="AA293" s="154"/>
      <c r="AB293" s="154"/>
      <c r="AC293" s="154"/>
      <c r="AD293" s="154"/>
      <c r="AE293" s="154"/>
      <c r="AF293" s="154"/>
      <c r="AG293" s="154" t="s">
        <v>111</v>
      </c>
      <c r="AH293" s="154">
        <v>5</v>
      </c>
      <c r="AI293" s="154"/>
      <c r="AJ293" s="154"/>
      <c r="AK293" s="154"/>
      <c r="AL293" s="154"/>
      <c r="AM293" s="154"/>
      <c r="AN293" s="154"/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</row>
    <row r="294" spans="1:60" outlineLevel="1" x14ac:dyDescent="0.2">
      <c r="A294" s="161"/>
      <c r="B294" s="162"/>
      <c r="C294" s="191" t="s">
        <v>450</v>
      </c>
      <c r="D294" s="165"/>
      <c r="E294" s="166">
        <v>16</v>
      </c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54"/>
      <c r="Z294" s="154"/>
      <c r="AA294" s="154"/>
      <c r="AB294" s="154"/>
      <c r="AC294" s="154"/>
      <c r="AD294" s="154"/>
      <c r="AE294" s="154"/>
      <c r="AF294" s="154"/>
      <c r="AG294" s="154" t="s">
        <v>111</v>
      </c>
      <c r="AH294" s="154">
        <v>5</v>
      </c>
      <c r="AI294" s="154"/>
      <c r="AJ294" s="154"/>
      <c r="AK294" s="154"/>
      <c r="AL294" s="154"/>
      <c r="AM294" s="154"/>
      <c r="AN294" s="154"/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</row>
    <row r="295" spans="1:60" outlineLevel="1" x14ac:dyDescent="0.2">
      <c r="A295" s="161"/>
      <c r="B295" s="162"/>
      <c r="C295" s="191" t="s">
        <v>451</v>
      </c>
      <c r="D295" s="165"/>
      <c r="E295" s="166">
        <v>4</v>
      </c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54"/>
      <c r="Z295" s="154"/>
      <c r="AA295" s="154"/>
      <c r="AB295" s="154"/>
      <c r="AC295" s="154"/>
      <c r="AD295" s="154"/>
      <c r="AE295" s="154"/>
      <c r="AF295" s="154"/>
      <c r="AG295" s="154" t="s">
        <v>111</v>
      </c>
      <c r="AH295" s="154">
        <v>5</v>
      </c>
      <c r="AI295" s="154"/>
      <c r="AJ295" s="154"/>
      <c r="AK295" s="154"/>
      <c r="AL295" s="154"/>
      <c r="AM295" s="154"/>
      <c r="AN295" s="154"/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</row>
    <row r="296" spans="1:60" ht="22.5" outlineLevel="1" x14ac:dyDescent="0.2">
      <c r="A296" s="176">
        <v>82</v>
      </c>
      <c r="B296" s="177" t="s">
        <v>452</v>
      </c>
      <c r="C296" s="190" t="s">
        <v>453</v>
      </c>
      <c r="D296" s="178" t="s">
        <v>223</v>
      </c>
      <c r="E296" s="179">
        <v>24</v>
      </c>
      <c r="F296" s="180"/>
      <c r="G296" s="181">
        <f>ROUND(E296*F296,2)</f>
        <v>0</v>
      </c>
      <c r="H296" s="164"/>
      <c r="I296" s="163">
        <f>ROUND(E296*H296,2)</f>
        <v>0</v>
      </c>
      <c r="J296" s="164"/>
      <c r="K296" s="163">
        <f>ROUND(E296*J296,2)</f>
        <v>0</v>
      </c>
      <c r="L296" s="163">
        <v>21</v>
      </c>
      <c r="M296" s="163">
        <f>G296*(1+L296/100)</f>
        <v>0</v>
      </c>
      <c r="N296" s="163">
        <v>2.7E-4</v>
      </c>
      <c r="O296" s="163">
        <f>ROUND(E296*N296,2)</f>
        <v>0.01</v>
      </c>
      <c r="P296" s="163">
        <v>0</v>
      </c>
      <c r="Q296" s="163">
        <f>ROUND(E296*P296,2)</f>
        <v>0</v>
      </c>
      <c r="R296" s="163" t="s">
        <v>204</v>
      </c>
      <c r="S296" s="163" t="s">
        <v>107</v>
      </c>
      <c r="T296" s="163" t="s">
        <v>107</v>
      </c>
      <c r="U296" s="163">
        <v>0</v>
      </c>
      <c r="V296" s="163">
        <f>ROUND(E296*U296,2)</f>
        <v>0</v>
      </c>
      <c r="W296" s="163"/>
      <c r="X296" s="163" t="s">
        <v>205</v>
      </c>
      <c r="Y296" s="154"/>
      <c r="Z296" s="154"/>
      <c r="AA296" s="154"/>
      <c r="AB296" s="154"/>
      <c r="AC296" s="154"/>
      <c r="AD296" s="154"/>
      <c r="AE296" s="154"/>
      <c r="AF296" s="154"/>
      <c r="AG296" s="154" t="s">
        <v>206</v>
      </c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</row>
    <row r="297" spans="1:60" outlineLevel="1" x14ac:dyDescent="0.2">
      <c r="A297" s="161"/>
      <c r="B297" s="162"/>
      <c r="C297" s="191" t="s">
        <v>454</v>
      </c>
      <c r="D297" s="165"/>
      <c r="E297" s="166">
        <v>24</v>
      </c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54"/>
      <c r="Z297" s="154"/>
      <c r="AA297" s="154"/>
      <c r="AB297" s="154"/>
      <c r="AC297" s="154"/>
      <c r="AD297" s="154"/>
      <c r="AE297" s="154"/>
      <c r="AF297" s="154"/>
      <c r="AG297" s="154" t="s">
        <v>111</v>
      </c>
      <c r="AH297" s="154">
        <v>5</v>
      </c>
      <c r="AI297" s="154"/>
      <c r="AJ297" s="154"/>
      <c r="AK297" s="154"/>
      <c r="AL297" s="154"/>
      <c r="AM297" s="154"/>
      <c r="AN297" s="154"/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</row>
    <row r="298" spans="1:60" ht="22.5" outlineLevel="1" x14ac:dyDescent="0.2">
      <c r="A298" s="176">
        <v>83</v>
      </c>
      <c r="B298" s="177" t="s">
        <v>455</v>
      </c>
      <c r="C298" s="190" t="s">
        <v>456</v>
      </c>
      <c r="D298" s="178" t="s">
        <v>223</v>
      </c>
      <c r="E298" s="179">
        <v>4</v>
      </c>
      <c r="F298" s="180"/>
      <c r="G298" s="181">
        <f>ROUND(E298*F298,2)</f>
        <v>0</v>
      </c>
      <c r="H298" s="164"/>
      <c r="I298" s="163">
        <f>ROUND(E298*H298,2)</f>
        <v>0</v>
      </c>
      <c r="J298" s="164"/>
      <c r="K298" s="163">
        <f>ROUND(E298*J298,2)</f>
        <v>0</v>
      </c>
      <c r="L298" s="163">
        <v>21</v>
      </c>
      <c r="M298" s="163">
        <f>G298*(1+L298/100)</f>
        <v>0</v>
      </c>
      <c r="N298" s="163">
        <v>4.2999999999999999E-4</v>
      </c>
      <c r="O298" s="163">
        <f>ROUND(E298*N298,2)</f>
        <v>0</v>
      </c>
      <c r="P298" s="163">
        <v>0</v>
      </c>
      <c r="Q298" s="163">
        <f>ROUND(E298*P298,2)</f>
        <v>0</v>
      </c>
      <c r="R298" s="163" t="s">
        <v>204</v>
      </c>
      <c r="S298" s="163" t="s">
        <v>107</v>
      </c>
      <c r="T298" s="163" t="s">
        <v>107</v>
      </c>
      <c r="U298" s="163">
        <v>0</v>
      </c>
      <c r="V298" s="163">
        <f>ROUND(E298*U298,2)</f>
        <v>0</v>
      </c>
      <c r="W298" s="163"/>
      <c r="X298" s="163" t="s">
        <v>205</v>
      </c>
      <c r="Y298" s="154"/>
      <c r="Z298" s="154"/>
      <c r="AA298" s="154"/>
      <c r="AB298" s="154"/>
      <c r="AC298" s="154"/>
      <c r="AD298" s="154"/>
      <c r="AE298" s="154"/>
      <c r="AF298" s="154"/>
      <c r="AG298" s="154" t="s">
        <v>206</v>
      </c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</row>
    <row r="299" spans="1:60" outlineLevel="1" x14ac:dyDescent="0.2">
      <c r="A299" s="161"/>
      <c r="B299" s="162"/>
      <c r="C299" s="191" t="s">
        <v>457</v>
      </c>
      <c r="D299" s="165"/>
      <c r="E299" s="166">
        <v>4</v>
      </c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54"/>
      <c r="Z299" s="154"/>
      <c r="AA299" s="154"/>
      <c r="AB299" s="154"/>
      <c r="AC299" s="154"/>
      <c r="AD299" s="154"/>
      <c r="AE299" s="154"/>
      <c r="AF299" s="154"/>
      <c r="AG299" s="154" t="s">
        <v>111</v>
      </c>
      <c r="AH299" s="154">
        <v>5</v>
      </c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</row>
    <row r="300" spans="1:60" ht="22.5" outlineLevel="1" x14ac:dyDescent="0.2">
      <c r="A300" s="182">
        <v>84</v>
      </c>
      <c r="B300" s="183" t="s">
        <v>458</v>
      </c>
      <c r="C300" s="192" t="s">
        <v>459</v>
      </c>
      <c r="D300" s="184" t="s">
        <v>223</v>
      </c>
      <c r="E300" s="185">
        <v>4</v>
      </c>
      <c r="F300" s="186"/>
      <c r="G300" s="187">
        <f>ROUND(E300*F300,2)</f>
        <v>0</v>
      </c>
      <c r="H300" s="164"/>
      <c r="I300" s="163">
        <f>ROUND(E300*H300,2)</f>
        <v>0</v>
      </c>
      <c r="J300" s="164"/>
      <c r="K300" s="163">
        <f>ROUND(E300*J300,2)</f>
        <v>0</v>
      </c>
      <c r="L300" s="163">
        <v>21</v>
      </c>
      <c r="M300" s="163">
        <f>G300*(1+L300/100)</f>
        <v>0</v>
      </c>
      <c r="N300" s="163">
        <v>7.2000000000000005E-4</v>
      </c>
      <c r="O300" s="163">
        <f>ROUND(E300*N300,2)</f>
        <v>0</v>
      </c>
      <c r="P300" s="163">
        <v>0</v>
      </c>
      <c r="Q300" s="163">
        <f>ROUND(E300*P300,2)</f>
        <v>0</v>
      </c>
      <c r="R300" s="163" t="s">
        <v>204</v>
      </c>
      <c r="S300" s="163" t="s">
        <v>107</v>
      </c>
      <c r="T300" s="163" t="s">
        <v>107</v>
      </c>
      <c r="U300" s="163">
        <v>0</v>
      </c>
      <c r="V300" s="163">
        <f>ROUND(E300*U300,2)</f>
        <v>0</v>
      </c>
      <c r="W300" s="163"/>
      <c r="X300" s="163" t="s">
        <v>205</v>
      </c>
      <c r="Y300" s="154"/>
      <c r="Z300" s="154"/>
      <c r="AA300" s="154"/>
      <c r="AB300" s="154"/>
      <c r="AC300" s="154"/>
      <c r="AD300" s="154"/>
      <c r="AE300" s="154"/>
      <c r="AF300" s="154"/>
      <c r="AG300" s="154" t="s">
        <v>206</v>
      </c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</row>
    <row r="301" spans="1:60" ht="22.5" outlineLevel="1" x14ac:dyDescent="0.2">
      <c r="A301" s="176">
        <v>85</v>
      </c>
      <c r="B301" s="177" t="s">
        <v>460</v>
      </c>
      <c r="C301" s="190" t="s">
        <v>461</v>
      </c>
      <c r="D301" s="178" t="s">
        <v>223</v>
      </c>
      <c r="E301" s="179">
        <f>1393.32/2</f>
        <v>696.66</v>
      </c>
      <c r="F301" s="180"/>
      <c r="G301" s="181">
        <f>ROUND(E301*F301,2)</f>
        <v>0</v>
      </c>
      <c r="H301" s="164"/>
      <c r="I301" s="163">
        <f>ROUND(E301*H301,2)</f>
        <v>0</v>
      </c>
      <c r="J301" s="164"/>
      <c r="K301" s="163">
        <f>ROUND(E301*J301,2)</f>
        <v>0</v>
      </c>
      <c r="L301" s="163">
        <v>21</v>
      </c>
      <c r="M301" s="163">
        <f>G301*(1+L301/100)</f>
        <v>0</v>
      </c>
      <c r="N301" s="163">
        <v>2.1199999999999999E-3</v>
      </c>
      <c r="O301" s="163">
        <f>ROUND(E301*N301,2)</f>
        <v>1.48</v>
      </c>
      <c r="P301" s="163">
        <v>0</v>
      </c>
      <c r="Q301" s="163">
        <f>ROUND(E301*P301,2)</f>
        <v>0</v>
      </c>
      <c r="R301" s="163"/>
      <c r="S301" s="163" t="s">
        <v>219</v>
      </c>
      <c r="T301" s="163" t="s">
        <v>220</v>
      </c>
      <c r="U301" s="163">
        <v>0</v>
      </c>
      <c r="V301" s="163">
        <f>ROUND(E301*U301,2)</f>
        <v>0</v>
      </c>
      <c r="W301" s="163"/>
      <c r="X301" s="163" t="s">
        <v>205</v>
      </c>
      <c r="Y301" s="154"/>
      <c r="Z301" s="154"/>
      <c r="AA301" s="154"/>
      <c r="AB301" s="154"/>
      <c r="AC301" s="154"/>
      <c r="AD301" s="154"/>
      <c r="AE301" s="154"/>
      <c r="AF301" s="154"/>
      <c r="AG301" s="154" t="s">
        <v>206</v>
      </c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</row>
    <row r="302" spans="1:60" ht="22.5" outlineLevel="1" x14ac:dyDescent="0.2">
      <c r="A302" s="161"/>
      <c r="B302" s="162"/>
      <c r="C302" s="191" t="s">
        <v>575</v>
      </c>
      <c r="D302" s="165"/>
      <c r="E302" s="166">
        <f>E301</f>
        <v>696.66</v>
      </c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54"/>
      <c r="Z302" s="154"/>
      <c r="AA302" s="154"/>
      <c r="AB302" s="154"/>
      <c r="AC302" s="154"/>
      <c r="AD302" s="154"/>
      <c r="AE302" s="154"/>
      <c r="AF302" s="154"/>
      <c r="AG302" s="154" t="s">
        <v>111</v>
      </c>
      <c r="AH302" s="154">
        <v>0</v>
      </c>
      <c r="AI302" s="154"/>
      <c r="AJ302" s="154"/>
      <c r="AK302" s="154"/>
      <c r="AL302" s="154"/>
      <c r="AM302" s="154"/>
      <c r="AN302" s="154"/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</row>
    <row r="303" spans="1:60" outlineLevel="1" x14ac:dyDescent="0.2">
      <c r="A303" s="161"/>
      <c r="B303" s="162"/>
      <c r="C303" s="193" t="s">
        <v>462</v>
      </c>
      <c r="D303" s="167"/>
      <c r="E303" s="168">
        <v>27.32</v>
      </c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54"/>
      <c r="Z303" s="154"/>
      <c r="AA303" s="154"/>
      <c r="AB303" s="154"/>
      <c r="AC303" s="154"/>
      <c r="AD303" s="154"/>
      <c r="AE303" s="154"/>
      <c r="AF303" s="154"/>
      <c r="AG303" s="154" t="s">
        <v>111</v>
      </c>
      <c r="AH303" s="154">
        <v>4</v>
      </c>
      <c r="AI303" s="154"/>
      <c r="AJ303" s="154"/>
      <c r="AK303" s="154"/>
      <c r="AL303" s="154"/>
      <c r="AM303" s="154"/>
      <c r="AN303" s="154"/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</row>
    <row r="304" spans="1:60" outlineLevel="1" x14ac:dyDescent="0.2">
      <c r="A304" s="176">
        <v>86</v>
      </c>
      <c r="B304" s="177" t="s">
        <v>463</v>
      </c>
      <c r="C304" s="190" t="s">
        <v>464</v>
      </c>
      <c r="D304" s="178" t="s">
        <v>223</v>
      </c>
      <c r="E304" s="179">
        <v>24</v>
      </c>
      <c r="F304" s="180"/>
      <c r="G304" s="181">
        <f>ROUND(E304*F304,2)</f>
        <v>0</v>
      </c>
      <c r="H304" s="164"/>
      <c r="I304" s="163">
        <f>ROUND(E304*H304,2)</f>
        <v>0</v>
      </c>
      <c r="J304" s="164"/>
      <c r="K304" s="163">
        <f>ROUND(E304*J304,2)</f>
        <v>0</v>
      </c>
      <c r="L304" s="163">
        <v>21</v>
      </c>
      <c r="M304" s="163">
        <f>G304*(1+L304/100)</f>
        <v>0</v>
      </c>
      <c r="N304" s="163">
        <v>0</v>
      </c>
      <c r="O304" s="163">
        <f>ROUND(E304*N304,2)</f>
        <v>0</v>
      </c>
      <c r="P304" s="163">
        <v>0</v>
      </c>
      <c r="Q304" s="163">
        <f>ROUND(E304*P304,2)</f>
        <v>0</v>
      </c>
      <c r="R304" s="163"/>
      <c r="S304" s="163" t="s">
        <v>107</v>
      </c>
      <c r="T304" s="163" t="s">
        <v>107</v>
      </c>
      <c r="U304" s="163">
        <v>3.4000000000000002E-2</v>
      </c>
      <c r="V304" s="163">
        <f>ROUND(E304*U304,2)</f>
        <v>0.82</v>
      </c>
      <c r="W304" s="163"/>
      <c r="X304" s="163" t="s">
        <v>108</v>
      </c>
      <c r="Y304" s="154"/>
      <c r="Z304" s="154"/>
      <c r="AA304" s="154"/>
      <c r="AB304" s="154"/>
      <c r="AC304" s="154"/>
      <c r="AD304" s="154"/>
      <c r="AE304" s="154"/>
      <c r="AF304" s="154"/>
      <c r="AG304" s="154" t="s">
        <v>109</v>
      </c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</row>
    <row r="305" spans="1:60" outlineLevel="1" x14ac:dyDescent="0.2">
      <c r="A305" s="161"/>
      <c r="B305" s="162"/>
      <c r="C305" s="191" t="s">
        <v>465</v>
      </c>
      <c r="D305" s="165"/>
      <c r="E305" s="166">
        <v>24</v>
      </c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54"/>
      <c r="Z305" s="154"/>
      <c r="AA305" s="154"/>
      <c r="AB305" s="154"/>
      <c r="AC305" s="154"/>
      <c r="AD305" s="154"/>
      <c r="AE305" s="154"/>
      <c r="AF305" s="154"/>
      <c r="AG305" s="154" t="s">
        <v>111</v>
      </c>
      <c r="AH305" s="154">
        <v>5</v>
      </c>
      <c r="AI305" s="154"/>
      <c r="AJ305" s="154"/>
      <c r="AK305" s="154"/>
      <c r="AL305" s="154"/>
      <c r="AM305" s="154"/>
      <c r="AN305" s="154"/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</row>
    <row r="306" spans="1:60" outlineLevel="1" x14ac:dyDescent="0.2">
      <c r="A306" s="176">
        <v>87</v>
      </c>
      <c r="B306" s="177" t="s">
        <v>466</v>
      </c>
      <c r="C306" s="190" t="s">
        <v>467</v>
      </c>
      <c r="D306" s="178" t="s">
        <v>223</v>
      </c>
      <c r="E306" s="179">
        <v>4</v>
      </c>
      <c r="F306" s="180"/>
      <c r="G306" s="181">
        <f>ROUND(E306*F306,2)</f>
        <v>0</v>
      </c>
      <c r="H306" s="164"/>
      <c r="I306" s="163">
        <f>ROUND(E306*H306,2)</f>
        <v>0</v>
      </c>
      <c r="J306" s="164"/>
      <c r="K306" s="163">
        <f>ROUND(E306*J306,2)</f>
        <v>0</v>
      </c>
      <c r="L306" s="163">
        <v>21</v>
      </c>
      <c r="M306" s="163">
        <f>G306*(1+L306/100)</f>
        <v>0</v>
      </c>
      <c r="N306" s="163">
        <v>0</v>
      </c>
      <c r="O306" s="163">
        <f>ROUND(E306*N306,2)</f>
        <v>0</v>
      </c>
      <c r="P306" s="163">
        <v>0</v>
      </c>
      <c r="Q306" s="163">
        <f>ROUND(E306*P306,2)</f>
        <v>0</v>
      </c>
      <c r="R306" s="163"/>
      <c r="S306" s="163" t="s">
        <v>107</v>
      </c>
      <c r="T306" s="163" t="s">
        <v>107</v>
      </c>
      <c r="U306" s="163">
        <v>3.5999999999999997E-2</v>
      </c>
      <c r="V306" s="163">
        <f>ROUND(E306*U306,2)</f>
        <v>0.14000000000000001</v>
      </c>
      <c r="W306" s="163"/>
      <c r="X306" s="163" t="s">
        <v>108</v>
      </c>
      <c r="Y306" s="154"/>
      <c r="Z306" s="154"/>
      <c r="AA306" s="154"/>
      <c r="AB306" s="154"/>
      <c r="AC306" s="154"/>
      <c r="AD306" s="154"/>
      <c r="AE306" s="154"/>
      <c r="AF306" s="154"/>
      <c r="AG306" s="154" t="s">
        <v>109</v>
      </c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</row>
    <row r="307" spans="1:60" outlineLevel="1" x14ac:dyDescent="0.2">
      <c r="A307" s="161"/>
      <c r="B307" s="162"/>
      <c r="C307" s="191" t="s">
        <v>468</v>
      </c>
      <c r="D307" s="165"/>
      <c r="E307" s="166">
        <v>4</v>
      </c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54"/>
      <c r="Z307" s="154"/>
      <c r="AA307" s="154"/>
      <c r="AB307" s="154"/>
      <c r="AC307" s="154"/>
      <c r="AD307" s="154"/>
      <c r="AE307" s="154"/>
      <c r="AF307" s="154"/>
      <c r="AG307" s="154" t="s">
        <v>111</v>
      </c>
      <c r="AH307" s="154">
        <v>5</v>
      </c>
      <c r="AI307" s="154"/>
      <c r="AJ307" s="154"/>
      <c r="AK307" s="154"/>
      <c r="AL307" s="154"/>
      <c r="AM307" s="154"/>
      <c r="AN307" s="154"/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</row>
    <row r="308" spans="1:60" outlineLevel="1" x14ac:dyDescent="0.2">
      <c r="A308" s="176">
        <v>88</v>
      </c>
      <c r="B308" s="177" t="s">
        <v>469</v>
      </c>
      <c r="C308" s="190" t="s">
        <v>470</v>
      </c>
      <c r="D308" s="178" t="s">
        <v>223</v>
      </c>
      <c r="E308" s="179">
        <v>4</v>
      </c>
      <c r="F308" s="180"/>
      <c r="G308" s="181">
        <f>ROUND(E308*F308,2)</f>
        <v>0</v>
      </c>
      <c r="H308" s="164"/>
      <c r="I308" s="163">
        <f>ROUND(E308*H308,2)</f>
        <v>0</v>
      </c>
      <c r="J308" s="164"/>
      <c r="K308" s="163">
        <f>ROUND(E308*J308,2)</f>
        <v>0</v>
      </c>
      <c r="L308" s="163">
        <v>21</v>
      </c>
      <c r="M308" s="163">
        <f>G308*(1+L308/100)</f>
        <v>0</v>
      </c>
      <c r="N308" s="163">
        <v>0</v>
      </c>
      <c r="O308" s="163">
        <f>ROUND(E308*N308,2)</f>
        <v>0</v>
      </c>
      <c r="P308" s="163">
        <v>0</v>
      </c>
      <c r="Q308" s="163">
        <f>ROUND(E308*P308,2)</f>
        <v>0</v>
      </c>
      <c r="R308" s="163"/>
      <c r="S308" s="163" t="s">
        <v>107</v>
      </c>
      <c r="T308" s="163" t="s">
        <v>107</v>
      </c>
      <c r="U308" s="163">
        <v>5.3999999999999999E-2</v>
      </c>
      <c r="V308" s="163">
        <f>ROUND(E308*U308,2)</f>
        <v>0.22</v>
      </c>
      <c r="W308" s="163"/>
      <c r="X308" s="163" t="s">
        <v>108</v>
      </c>
      <c r="Y308" s="154"/>
      <c r="Z308" s="154"/>
      <c r="AA308" s="154"/>
      <c r="AB308" s="154"/>
      <c r="AC308" s="154"/>
      <c r="AD308" s="154"/>
      <c r="AE308" s="154"/>
      <c r="AF308" s="154"/>
      <c r="AG308" s="154" t="s">
        <v>109</v>
      </c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</row>
    <row r="309" spans="1:60" outlineLevel="1" x14ac:dyDescent="0.2">
      <c r="A309" s="161"/>
      <c r="B309" s="162"/>
      <c r="C309" s="191" t="s">
        <v>471</v>
      </c>
      <c r="D309" s="165"/>
      <c r="E309" s="166">
        <v>4</v>
      </c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54"/>
      <c r="Z309" s="154"/>
      <c r="AA309" s="154"/>
      <c r="AB309" s="154"/>
      <c r="AC309" s="154"/>
      <c r="AD309" s="154"/>
      <c r="AE309" s="154"/>
      <c r="AF309" s="154"/>
      <c r="AG309" s="154" t="s">
        <v>111</v>
      </c>
      <c r="AH309" s="154">
        <v>5</v>
      </c>
      <c r="AI309" s="154"/>
      <c r="AJ309" s="154"/>
      <c r="AK309" s="154"/>
      <c r="AL309" s="154"/>
      <c r="AM309" s="154"/>
      <c r="AN309" s="154"/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</row>
    <row r="310" spans="1:60" outlineLevel="1" x14ac:dyDescent="0.2">
      <c r="A310" s="176">
        <v>89</v>
      </c>
      <c r="B310" s="177" t="s">
        <v>472</v>
      </c>
      <c r="C310" s="190" t="s">
        <v>473</v>
      </c>
      <c r="D310" s="178" t="s">
        <v>293</v>
      </c>
      <c r="E310" s="179">
        <v>6</v>
      </c>
      <c r="F310" s="180"/>
      <c r="G310" s="181">
        <f>ROUND(E310*F310,2)</f>
        <v>0</v>
      </c>
      <c r="H310" s="164"/>
      <c r="I310" s="163">
        <f>ROUND(E310*H310,2)</f>
        <v>0</v>
      </c>
      <c r="J310" s="164"/>
      <c r="K310" s="163">
        <f>ROUND(E310*J310,2)</f>
        <v>0</v>
      </c>
      <c r="L310" s="163">
        <v>21</v>
      </c>
      <c r="M310" s="163">
        <f>G310*(1+L310/100)</f>
        <v>0</v>
      </c>
      <c r="N310" s="163">
        <v>1E-4</v>
      </c>
      <c r="O310" s="163">
        <f>ROUND(E310*N310,2)</f>
        <v>0</v>
      </c>
      <c r="P310" s="163">
        <v>0</v>
      </c>
      <c r="Q310" s="163">
        <f>ROUND(E310*P310,2)</f>
        <v>0</v>
      </c>
      <c r="R310" s="163"/>
      <c r="S310" s="163" t="s">
        <v>219</v>
      </c>
      <c r="T310" s="163" t="s">
        <v>220</v>
      </c>
      <c r="U310" s="163">
        <v>0</v>
      </c>
      <c r="V310" s="163">
        <f>ROUND(E310*U310,2)</f>
        <v>0</v>
      </c>
      <c r="W310" s="163"/>
      <c r="X310" s="163" t="s">
        <v>205</v>
      </c>
      <c r="Y310" s="154"/>
      <c r="Z310" s="154"/>
      <c r="AA310" s="154"/>
      <c r="AB310" s="154"/>
      <c r="AC310" s="154"/>
      <c r="AD310" s="154"/>
      <c r="AE310" s="154"/>
      <c r="AF310" s="154"/>
      <c r="AG310" s="154" t="s">
        <v>206</v>
      </c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</row>
    <row r="311" spans="1:60" outlineLevel="1" x14ac:dyDescent="0.2">
      <c r="A311" s="161"/>
      <c r="B311" s="162"/>
      <c r="C311" s="191" t="s">
        <v>474</v>
      </c>
      <c r="D311" s="165"/>
      <c r="E311" s="166">
        <v>6</v>
      </c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54"/>
      <c r="Z311" s="154"/>
      <c r="AA311" s="154"/>
      <c r="AB311" s="154"/>
      <c r="AC311" s="154"/>
      <c r="AD311" s="154"/>
      <c r="AE311" s="154"/>
      <c r="AF311" s="154"/>
      <c r="AG311" s="154" t="s">
        <v>111</v>
      </c>
      <c r="AH311" s="154">
        <v>5</v>
      </c>
      <c r="AI311" s="154"/>
      <c r="AJ311" s="154"/>
      <c r="AK311" s="154"/>
      <c r="AL311" s="154"/>
      <c r="AM311" s="154"/>
      <c r="AN311" s="154"/>
      <c r="AO311" s="154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</row>
    <row r="312" spans="1:60" outlineLevel="1" x14ac:dyDescent="0.2">
      <c r="A312" s="176">
        <v>90</v>
      </c>
      <c r="B312" s="177" t="s">
        <v>475</v>
      </c>
      <c r="C312" s="190" t="s">
        <v>476</v>
      </c>
      <c r="D312" s="178" t="s">
        <v>293</v>
      </c>
      <c r="E312" s="179">
        <v>11</v>
      </c>
      <c r="F312" s="180"/>
      <c r="G312" s="181">
        <f>ROUND(E312*F312,2)</f>
        <v>0</v>
      </c>
      <c r="H312" s="164"/>
      <c r="I312" s="163">
        <f>ROUND(E312*H312,2)</f>
        <v>0</v>
      </c>
      <c r="J312" s="164"/>
      <c r="K312" s="163">
        <f>ROUND(E312*J312,2)</f>
        <v>0</v>
      </c>
      <c r="L312" s="163">
        <v>21</v>
      </c>
      <c r="M312" s="163">
        <f>G312*(1+L312/100)</f>
        <v>0</v>
      </c>
      <c r="N312" s="163">
        <v>1E-4</v>
      </c>
      <c r="O312" s="163">
        <f>ROUND(E312*N312,2)</f>
        <v>0</v>
      </c>
      <c r="P312" s="163">
        <v>0</v>
      </c>
      <c r="Q312" s="163">
        <f>ROUND(E312*P312,2)</f>
        <v>0</v>
      </c>
      <c r="R312" s="163"/>
      <c r="S312" s="163" t="s">
        <v>219</v>
      </c>
      <c r="T312" s="163" t="s">
        <v>220</v>
      </c>
      <c r="U312" s="163">
        <v>0</v>
      </c>
      <c r="V312" s="163">
        <f>ROUND(E312*U312,2)</f>
        <v>0</v>
      </c>
      <c r="W312" s="163"/>
      <c r="X312" s="163" t="s">
        <v>205</v>
      </c>
      <c r="Y312" s="154"/>
      <c r="Z312" s="154"/>
      <c r="AA312" s="154"/>
      <c r="AB312" s="154"/>
      <c r="AC312" s="154"/>
      <c r="AD312" s="154"/>
      <c r="AE312" s="154"/>
      <c r="AF312" s="154"/>
      <c r="AG312" s="154" t="s">
        <v>206</v>
      </c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</row>
    <row r="313" spans="1:60" outlineLevel="1" x14ac:dyDescent="0.2">
      <c r="A313" s="161"/>
      <c r="B313" s="162"/>
      <c r="C313" s="191" t="s">
        <v>477</v>
      </c>
      <c r="D313" s="165"/>
      <c r="E313" s="166">
        <v>11</v>
      </c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54"/>
      <c r="Z313" s="154"/>
      <c r="AA313" s="154"/>
      <c r="AB313" s="154"/>
      <c r="AC313" s="154"/>
      <c r="AD313" s="154"/>
      <c r="AE313" s="154"/>
      <c r="AF313" s="154"/>
      <c r="AG313" s="154" t="s">
        <v>111</v>
      </c>
      <c r="AH313" s="154">
        <v>5</v>
      </c>
      <c r="AI313" s="154"/>
      <c r="AJ313" s="154"/>
      <c r="AK313" s="154"/>
      <c r="AL313" s="154"/>
      <c r="AM313" s="154"/>
      <c r="AN313" s="154"/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</row>
    <row r="314" spans="1:60" outlineLevel="1" x14ac:dyDescent="0.2">
      <c r="A314" s="176">
        <v>91</v>
      </c>
      <c r="B314" s="177" t="s">
        <v>478</v>
      </c>
      <c r="C314" s="190" t="s">
        <v>479</v>
      </c>
      <c r="D314" s="178" t="s">
        <v>293</v>
      </c>
      <c r="E314" s="179">
        <v>3</v>
      </c>
      <c r="F314" s="180"/>
      <c r="G314" s="181">
        <f>ROUND(E314*F314,2)</f>
        <v>0</v>
      </c>
      <c r="H314" s="164"/>
      <c r="I314" s="163">
        <f>ROUND(E314*H314,2)</f>
        <v>0</v>
      </c>
      <c r="J314" s="164"/>
      <c r="K314" s="163">
        <f>ROUND(E314*J314,2)</f>
        <v>0</v>
      </c>
      <c r="L314" s="163">
        <v>21</v>
      </c>
      <c r="M314" s="163">
        <f>G314*(1+L314/100)</f>
        <v>0</v>
      </c>
      <c r="N314" s="163">
        <v>1E-4</v>
      </c>
      <c r="O314" s="163">
        <f>ROUND(E314*N314,2)</f>
        <v>0</v>
      </c>
      <c r="P314" s="163">
        <v>0</v>
      </c>
      <c r="Q314" s="163">
        <f>ROUND(E314*P314,2)</f>
        <v>0</v>
      </c>
      <c r="R314" s="163"/>
      <c r="S314" s="163" t="s">
        <v>219</v>
      </c>
      <c r="T314" s="163" t="s">
        <v>220</v>
      </c>
      <c r="U314" s="163">
        <v>0</v>
      </c>
      <c r="V314" s="163">
        <f>ROUND(E314*U314,2)</f>
        <v>0</v>
      </c>
      <c r="W314" s="163"/>
      <c r="X314" s="163" t="s">
        <v>205</v>
      </c>
      <c r="Y314" s="154"/>
      <c r="Z314" s="154"/>
      <c r="AA314" s="154"/>
      <c r="AB314" s="154"/>
      <c r="AC314" s="154"/>
      <c r="AD314" s="154"/>
      <c r="AE314" s="154"/>
      <c r="AF314" s="154"/>
      <c r="AG314" s="154" t="s">
        <v>206</v>
      </c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4"/>
      <c r="BF314" s="154"/>
      <c r="BG314" s="154"/>
      <c r="BH314" s="154"/>
    </row>
    <row r="315" spans="1:60" outlineLevel="1" x14ac:dyDescent="0.2">
      <c r="A315" s="161"/>
      <c r="B315" s="162"/>
      <c r="C315" s="191" t="s">
        <v>480</v>
      </c>
      <c r="D315" s="165"/>
      <c r="E315" s="166">
        <v>3</v>
      </c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54"/>
      <c r="Z315" s="154"/>
      <c r="AA315" s="154"/>
      <c r="AB315" s="154"/>
      <c r="AC315" s="154"/>
      <c r="AD315" s="154"/>
      <c r="AE315" s="154"/>
      <c r="AF315" s="154"/>
      <c r="AG315" s="154" t="s">
        <v>111</v>
      </c>
      <c r="AH315" s="154">
        <v>5</v>
      </c>
      <c r="AI315" s="154"/>
      <c r="AJ315" s="154"/>
      <c r="AK315" s="154"/>
      <c r="AL315" s="154"/>
      <c r="AM315" s="154"/>
      <c r="AN315" s="154"/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</row>
    <row r="316" spans="1:60" ht="22.5" outlineLevel="1" x14ac:dyDescent="0.2">
      <c r="A316" s="182">
        <v>92</v>
      </c>
      <c r="B316" s="183" t="s">
        <v>481</v>
      </c>
      <c r="C316" s="192" t="s">
        <v>482</v>
      </c>
      <c r="D316" s="184" t="s">
        <v>483</v>
      </c>
      <c r="E316" s="185">
        <v>6</v>
      </c>
      <c r="F316" s="186"/>
      <c r="G316" s="187">
        <f>ROUND(E316*F316,2)</f>
        <v>0</v>
      </c>
      <c r="H316" s="164"/>
      <c r="I316" s="163">
        <f>ROUND(E316*H316,2)</f>
        <v>0</v>
      </c>
      <c r="J316" s="164"/>
      <c r="K316" s="163">
        <f>ROUND(E316*J316,2)</f>
        <v>0</v>
      </c>
      <c r="L316" s="163">
        <v>21</v>
      </c>
      <c r="M316" s="163">
        <f>G316*(1+L316/100)</f>
        <v>0</v>
      </c>
      <c r="N316" s="163">
        <v>1.5E-3</v>
      </c>
      <c r="O316" s="163">
        <f>ROUND(E316*N316,2)</f>
        <v>0.01</v>
      </c>
      <c r="P316" s="163">
        <v>0</v>
      </c>
      <c r="Q316" s="163">
        <f>ROUND(E316*P316,2)</f>
        <v>0</v>
      </c>
      <c r="R316" s="163"/>
      <c r="S316" s="163" t="s">
        <v>219</v>
      </c>
      <c r="T316" s="163" t="s">
        <v>484</v>
      </c>
      <c r="U316" s="163">
        <v>0</v>
      </c>
      <c r="V316" s="163">
        <f>ROUND(E316*U316,2)</f>
        <v>0</v>
      </c>
      <c r="W316" s="163"/>
      <c r="X316" s="163" t="s">
        <v>205</v>
      </c>
      <c r="Y316" s="154"/>
      <c r="Z316" s="154"/>
      <c r="AA316" s="154"/>
      <c r="AB316" s="154"/>
      <c r="AC316" s="154"/>
      <c r="AD316" s="154"/>
      <c r="AE316" s="154"/>
      <c r="AF316" s="154"/>
      <c r="AG316" s="154" t="s">
        <v>206</v>
      </c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</row>
    <row r="317" spans="1:60" ht="22.5" outlineLevel="1" x14ac:dyDescent="0.2">
      <c r="A317" s="182">
        <v>93</v>
      </c>
      <c r="B317" s="183" t="s">
        <v>485</v>
      </c>
      <c r="C317" s="192" t="s">
        <v>486</v>
      </c>
      <c r="D317" s="184" t="s">
        <v>483</v>
      </c>
      <c r="E317" s="185">
        <v>11</v>
      </c>
      <c r="F317" s="186"/>
      <c r="G317" s="187">
        <f>ROUND(E317*F317,2)</f>
        <v>0</v>
      </c>
      <c r="H317" s="164"/>
      <c r="I317" s="163">
        <f>ROUND(E317*H317,2)</f>
        <v>0</v>
      </c>
      <c r="J317" s="164"/>
      <c r="K317" s="163">
        <f>ROUND(E317*J317,2)</f>
        <v>0</v>
      </c>
      <c r="L317" s="163">
        <v>21</v>
      </c>
      <c r="M317" s="163">
        <f>G317*(1+L317/100)</f>
        <v>0</v>
      </c>
      <c r="N317" s="163">
        <v>1.5E-3</v>
      </c>
      <c r="O317" s="163">
        <f>ROUND(E317*N317,2)</f>
        <v>0.02</v>
      </c>
      <c r="P317" s="163">
        <v>0</v>
      </c>
      <c r="Q317" s="163">
        <f>ROUND(E317*P317,2)</f>
        <v>0</v>
      </c>
      <c r="R317" s="163"/>
      <c r="S317" s="163" t="s">
        <v>219</v>
      </c>
      <c r="T317" s="163" t="s">
        <v>484</v>
      </c>
      <c r="U317" s="163">
        <v>0</v>
      </c>
      <c r="V317" s="163">
        <f>ROUND(E317*U317,2)</f>
        <v>0</v>
      </c>
      <c r="W317" s="163"/>
      <c r="X317" s="163" t="s">
        <v>205</v>
      </c>
      <c r="Y317" s="154"/>
      <c r="Z317" s="154"/>
      <c r="AA317" s="154"/>
      <c r="AB317" s="154"/>
      <c r="AC317" s="154"/>
      <c r="AD317" s="154"/>
      <c r="AE317" s="154"/>
      <c r="AF317" s="154"/>
      <c r="AG317" s="154" t="s">
        <v>206</v>
      </c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</row>
    <row r="318" spans="1:60" ht="22.5" outlineLevel="1" x14ac:dyDescent="0.2">
      <c r="A318" s="182">
        <v>94</v>
      </c>
      <c r="B318" s="183" t="s">
        <v>487</v>
      </c>
      <c r="C318" s="192" t="s">
        <v>488</v>
      </c>
      <c r="D318" s="184" t="s">
        <v>483</v>
      </c>
      <c r="E318" s="185">
        <v>3</v>
      </c>
      <c r="F318" s="186"/>
      <c r="G318" s="187">
        <f>ROUND(E318*F318,2)</f>
        <v>0</v>
      </c>
      <c r="H318" s="164"/>
      <c r="I318" s="163">
        <f>ROUND(E318*H318,2)</f>
        <v>0</v>
      </c>
      <c r="J318" s="164"/>
      <c r="K318" s="163">
        <f>ROUND(E318*J318,2)</f>
        <v>0</v>
      </c>
      <c r="L318" s="163">
        <v>21</v>
      </c>
      <c r="M318" s="163">
        <f>G318*(1+L318/100)</f>
        <v>0</v>
      </c>
      <c r="N318" s="163">
        <v>2E-3</v>
      </c>
      <c r="O318" s="163">
        <f>ROUND(E318*N318,2)</f>
        <v>0.01</v>
      </c>
      <c r="P318" s="163">
        <v>0</v>
      </c>
      <c r="Q318" s="163">
        <f>ROUND(E318*P318,2)</f>
        <v>0</v>
      </c>
      <c r="R318" s="163"/>
      <c r="S318" s="163" t="s">
        <v>219</v>
      </c>
      <c r="T318" s="163" t="s">
        <v>484</v>
      </c>
      <c r="U318" s="163">
        <v>0</v>
      </c>
      <c r="V318" s="163">
        <f>ROUND(E318*U318,2)</f>
        <v>0</v>
      </c>
      <c r="W318" s="163"/>
      <c r="X318" s="163" t="s">
        <v>205</v>
      </c>
      <c r="Y318" s="154"/>
      <c r="Z318" s="154"/>
      <c r="AA318" s="154"/>
      <c r="AB318" s="154"/>
      <c r="AC318" s="154"/>
      <c r="AD318" s="154"/>
      <c r="AE318" s="154"/>
      <c r="AF318" s="154"/>
      <c r="AG318" s="154" t="s">
        <v>206</v>
      </c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</row>
    <row r="319" spans="1:60" outlineLevel="1" x14ac:dyDescent="0.2">
      <c r="A319" s="176">
        <v>95</v>
      </c>
      <c r="B319" s="177" t="s">
        <v>489</v>
      </c>
      <c r="C319" s="190" t="s">
        <v>490</v>
      </c>
      <c r="D319" s="178" t="s">
        <v>277</v>
      </c>
      <c r="E319" s="179">
        <v>6</v>
      </c>
      <c r="F319" s="180"/>
      <c r="G319" s="181">
        <f>ROUND(E319*F319,2)</f>
        <v>0</v>
      </c>
      <c r="H319" s="164"/>
      <c r="I319" s="163">
        <f>ROUND(E319*H319,2)</f>
        <v>0</v>
      </c>
      <c r="J319" s="164"/>
      <c r="K319" s="163">
        <f>ROUND(E319*J319,2)</f>
        <v>0</v>
      </c>
      <c r="L319" s="163">
        <v>21</v>
      </c>
      <c r="M319" s="163">
        <f>G319*(1+L319/100)</f>
        <v>0</v>
      </c>
      <c r="N319" s="163">
        <v>0</v>
      </c>
      <c r="O319" s="163">
        <f>ROUND(E319*N319,2)</f>
        <v>0</v>
      </c>
      <c r="P319" s="163">
        <v>0</v>
      </c>
      <c r="Q319" s="163">
        <f>ROUND(E319*P319,2)</f>
        <v>0</v>
      </c>
      <c r="R319" s="163"/>
      <c r="S319" s="163" t="s">
        <v>107</v>
      </c>
      <c r="T319" s="163" t="s">
        <v>107</v>
      </c>
      <c r="U319" s="163">
        <v>0.14099999999999999</v>
      </c>
      <c r="V319" s="163">
        <f>ROUND(E319*U319,2)</f>
        <v>0.85</v>
      </c>
      <c r="W319" s="163"/>
      <c r="X319" s="163" t="s">
        <v>108</v>
      </c>
      <c r="Y319" s="154"/>
      <c r="Z319" s="154"/>
      <c r="AA319" s="154"/>
      <c r="AB319" s="154"/>
      <c r="AC319" s="154"/>
      <c r="AD319" s="154"/>
      <c r="AE319" s="154"/>
      <c r="AF319" s="154"/>
      <c r="AG319" s="154" t="s">
        <v>109</v>
      </c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</row>
    <row r="320" spans="1:60" outlineLevel="1" x14ac:dyDescent="0.2">
      <c r="A320" s="161"/>
      <c r="B320" s="162"/>
      <c r="C320" s="191" t="s">
        <v>474</v>
      </c>
      <c r="D320" s="165"/>
      <c r="E320" s="166">
        <v>6</v>
      </c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54"/>
      <c r="Z320" s="154"/>
      <c r="AA320" s="154"/>
      <c r="AB320" s="154"/>
      <c r="AC320" s="154"/>
      <c r="AD320" s="154"/>
      <c r="AE320" s="154"/>
      <c r="AF320" s="154"/>
      <c r="AG320" s="154" t="s">
        <v>111</v>
      </c>
      <c r="AH320" s="154">
        <v>5</v>
      </c>
      <c r="AI320" s="154"/>
      <c r="AJ320" s="154"/>
      <c r="AK320" s="154"/>
      <c r="AL320" s="154"/>
      <c r="AM320" s="154"/>
      <c r="AN320" s="154"/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</row>
    <row r="321" spans="1:60" outlineLevel="1" x14ac:dyDescent="0.2">
      <c r="A321" s="176">
        <v>96</v>
      </c>
      <c r="B321" s="177" t="s">
        <v>491</v>
      </c>
      <c r="C321" s="190" t="s">
        <v>492</v>
      </c>
      <c r="D321" s="178" t="s">
        <v>277</v>
      </c>
      <c r="E321" s="179">
        <v>11</v>
      </c>
      <c r="F321" s="180"/>
      <c r="G321" s="181">
        <f>ROUND(E321*F321,2)</f>
        <v>0</v>
      </c>
      <c r="H321" s="164"/>
      <c r="I321" s="163">
        <f>ROUND(E321*H321,2)</f>
        <v>0</v>
      </c>
      <c r="J321" s="164"/>
      <c r="K321" s="163">
        <f>ROUND(E321*J321,2)</f>
        <v>0</v>
      </c>
      <c r="L321" s="163">
        <v>21</v>
      </c>
      <c r="M321" s="163">
        <f>G321*(1+L321/100)</f>
        <v>0</v>
      </c>
      <c r="N321" s="163">
        <v>0</v>
      </c>
      <c r="O321" s="163">
        <f>ROUND(E321*N321,2)</f>
        <v>0</v>
      </c>
      <c r="P321" s="163">
        <v>0</v>
      </c>
      <c r="Q321" s="163">
        <f>ROUND(E321*P321,2)</f>
        <v>0</v>
      </c>
      <c r="R321" s="163"/>
      <c r="S321" s="163" t="s">
        <v>107</v>
      </c>
      <c r="T321" s="163" t="s">
        <v>107</v>
      </c>
      <c r="U321" s="163">
        <v>0.251</v>
      </c>
      <c r="V321" s="163">
        <f>ROUND(E321*U321,2)</f>
        <v>2.76</v>
      </c>
      <c r="W321" s="163"/>
      <c r="X321" s="163" t="s">
        <v>108</v>
      </c>
      <c r="Y321" s="154"/>
      <c r="Z321" s="154"/>
      <c r="AA321" s="154"/>
      <c r="AB321" s="154"/>
      <c r="AC321" s="154"/>
      <c r="AD321" s="154"/>
      <c r="AE321" s="154"/>
      <c r="AF321" s="154"/>
      <c r="AG321" s="154" t="s">
        <v>109</v>
      </c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</row>
    <row r="322" spans="1:60" outlineLevel="1" x14ac:dyDescent="0.2">
      <c r="A322" s="161"/>
      <c r="B322" s="162"/>
      <c r="C322" s="191" t="s">
        <v>477</v>
      </c>
      <c r="D322" s="165"/>
      <c r="E322" s="166">
        <v>11</v>
      </c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54"/>
      <c r="Z322" s="154"/>
      <c r="AA322" s="154"/>
      <c r="AB322" s="154"/>
      <c r="AC322" s="154"/>
      <c r="AD322" s="154"/>
      <c r="AE322" s="154"/>
      <c r="AF322" s="154"/>
      <c r="AG322" s="154" t="s">
        <v>111</v>
      </c>
      <c r="AH322" s="154">
        <v>5</v>
      </c>
      <c r="AI322" s="154"/>
      <c r="AJ322" s="154"/>
      <c r="AK322" s="154"/>
      <c r="AL322" s="154"/>
      <c r="AM322" s="154"/>
      <c r="AN322" s="154"/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</row>
    <row r="323" spans="1:60" outlineLevel="1" x14ac:dyDescent="0.2">
      <c r="A323" s="176">
        <v>97</v>
      </c>
      <c r="B323" s="177" t="s">
        <v>493</v>
      </c>
      <c r="C323" s="190" t="s">
        <v>494</v>
      </c>
      <c r="D323" s="178" t="s">
        <v>277</v>
      </c>
      <c r="E323" s="179">
        <v>3</v>
      </c>
      <c r="F323" s="180"/>
      <c r="G323" s="181">
        <f>ROUND(E323*F323,2)</f>
        <v>0</v>
      </c>
      <c r="H323" s="164"/>
      <c r="I323" s="163">
        <f>ROUND(E323*H323,2)</f>
        <v>0</v>
      </c>
      <c r="J323" s="164"/>
      <c r="K323" s="163">
        <f>ROUND(E323*J323,2)</f>
        <v>0</v>
      </c>
      <c r="L323" s="163">
        <v>21</v>
      </c>
      <c r="M323" s="163">
        <f>G323*(1+L323/100)</f>
        <v>0</v>
      </c>
      <c r="N323" s="163">
        <v>0</v>
      </c>
      <c r="O323" s="163">
        <f>ROUND(E323*N323,2)</f>
        <v>0</v>
      </c>
      <c r="P323" s="163">
        <v>0</v>
      </c>
      <c r="Q323" s="163">
        <f>ROUND(E323*P323,2)</f>
        <v>0</v>
      </c>
      <c r="R323" s="163"/>
      <c r="S323" s="163" t="s">
        <v>107</v>
      </c>
      <c r="T323" s="163" t="s">
        <v>107</v>
      </c>
      <c r="U323" s="163">
        <v>0.26100000000000001</v>
      </c>
      <c r="V323" s="163">
        <f>ROUND(E323*U323,2)</f>
        <v>0.78</v>
      </c>
      <c r="W323" s="163"/>
      <c r="X323" s="163" t="s">
        <v>108</v>
      </c>
      <c r="Y323" s="154"/>
      <c r="Z323" s="154"/>
      <c r="AA323" s="154"/>
      <c r="AB323" s="154"/>
      <c r="AC323" s="154"/>
      <c r="AD323" s="154"/>
      <c r="AE323" s="154"/>
      <c r="AF323" s="154"/>
      <c r="AG323" s="154" t="s">
        <v>109</v>
      </c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</row>
    <row r="324" spans="1:60" outlineLevel="1" x14ac:dyDescent="0.2">
      <c r="A324" s="161"/>
      <c r="B324" s="162"/>
      <c r="C324" s="191" t="s">
        <v>480</v>
      </c>
      <c r="D324" s="165"/>
      <c r="E324" s="166">
        <v>3</v>
      </c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54"/>
      <c r="Z324" s="154"/>
      <c r="AA324" s="154"/>
      <c r="AB324" s="154"/>
      <c r="AC324" s="154"/>
      <c r="AD324" s="154"/>
      <c r="AE324" s="154"/>
      <c r="AF324" s="154"/>
      <c r="AG324" s="154" t="s">
        <v>111</v>
      </c>
      <c r="AH324" s="154">
        <v>5</v>
      </c>
      <c r="AI324" s="154"/>
      <c r="AJ324" s="154"/>
      <c r="AK324" s="154"/>
      <c r="AL324" s="154"/>
      <c r="AM324" s="154"/>
      <c r="AN324" s="154"/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</row>
    <row r="325" spans="1:60" outlineLevel="1" x14ac:dyDescent="0.2">
      <c r="A325" s="182">
        <v>98</v>
      </c>
      <c r="B325" s="183" t="s">
        <v>495</v>
      </c>
      <c r="C325" s="192" t="s">
        <v>496</v>
      </c>
      <c r="D325" s="184" t="s">
        <v>223</v>
      </c>
      <c r="E325" s="185">
        <v>50</v>
      </c>
      <c r="F325" s="186"/>
      <c r="G325" s="187">
        <f>ROUND(E325*F325,2)</f>
        <v>0</v>
      </c>
      <c r="H325" s="164"/>
      <c r="I325" s="163">
        <f>ROUND(E325*H325,2)</f>
        <v>0</v>
      </c>
      <c r="J325" s="164"/>
      <c r="K325" s="163">
        <f>ROUND(E325*J325,2)</f>
        <v>0</v>
      </c>
      <c r="L325" s="163">
        <v>21</v>
      </c>
      <c r="M325" s="163">
        <f>G325*(1+L325/100)</f>
        <v>0</v>
      </c>
      <c r="N325" s="163">
        <v>0</v>
      </c>
      <c r="O325" s="163">
        <f>ROUND(E325*N325,2)</f>
        <v>0</v>
      </c>
      <c r="P325" s="163">
        <v>0</v>
      </c>
      <c r="Q325" s="163">
        <f>ROUND(E325*P325,2)</f>
        <v>0</v>
      </c>
      <c r="R325" s="163"/>
      <c r="S325" s="163" t="s">
        <v>107</v>
      </c>
      <c r="T325" s="163" t="s">
        <v>107</v>
      </c>
      <c r="U325" s="163">
        <v>2.5999999999999999E-2</v>
      </c>
      <c r="V325" s="163">
        <f>ROUND(E325*U325,2)</f>
        <v>1.3</v>
      </c>
      <c r="W325" s="163"/>
      <c r="X325" s="163" t="s">
        <v>108</v>
      </c>
      <c r="Y325" s="154"/>
      <c r="Z325" s="154"/>
      <c r="AA325" s="154"/>
      <c r="AB325" s="154"/>
      <c r="AC325" s="154"/>
      <c r="AD325" s="154"/>
      <c r="AE325" s="154"/>
      <c r="AF325" s="154"/>
      <c r="AG325" s="154" t="s">
        <v>109</v>
      </c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</row>
    <row r="326" spans="1:60" outlineLevel="1" x14ac:dyDescent="0.2">
      <c r="A326" s="176">
        <v>99</v>
      </c>
      <c r="B326" s="177" t="s">
        <v>497</v>
      </c>
      <c r="C326" s="190" t="s">
        <v>498</v>
      </c>
      <c r="D326" s="178" t="s">
        <v>223</v>
      </c>
      <c r="E326" s="179">
        <v>1425.32</v>
      </c>
      <c r="F326" s="180"/>
      <c r="G326" s="181">
        <f>ROUND(E326*F326,2)</f>
        <v>0</v>
      </c>
      <c r="H326" s="164"/>
      <c r="I326" s="163">
        <f>ROUND(E326*H326,2)</f>
        <v>0</v>
      </c>
      <c r="J326" s="164"/>
      <c r="K326" s="163">
        <f>ROUND(E326*J326,2)</f>
        <v>0</v>
      </c>
      <c r="L326" s="163">
        <v>21</v>
      </c>
      <c r="M326" s="163">
        <f>G326*(1+L326/100)</f>
        <v>0</v>
      </c>
      <c r="N326" s="163">
        <v>4.0000000000000003E-5</v>
      </c>
      <c r="O326" s="163">
        <f>ROUND(E326*N326,2)</f>
        <v>0.06</v>
      </c>
      <c r="P326" s="163">
        <v>0</v>
      </c>
      <c r="Q326" s="163">
        <f>ROUND(E326*P326,2)</f>
        <v>0</v>
      </c>
      <c r="R326" s="163"/>
      <c r="S326" s="163" t="s">
        <v>219</v>
      </c>
      <c r="T326" s="163" t="s">
        <v>499</v>
      </c>
      <c r="U326" s="163">
        <v>0.03</v>
      </c>
      <c r="V326" s="163">
        <f>ROUND(E326*U326,2)</f>
        <v>42.76</v>
      </c>
      <c r="W326" s="163"/>
      <c r="X326" s="163" t="s">
        <v>108</v>
      </c>
      <c r="Y326" s="154"/>
      <c r="Z326" s="154"/>
      <c r="AA326" s="154"/>
      <c r="AB326" s="154"/>
      <c r="AC326" s="154"/>
      <c r="AD326" s="154"/>
      <c r="AE326" s="154"/>
      <c r="AF326" s="154"/>
      <c r="AG326" s="154" t="s">
        <v>109</v>
      </c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4"/>
      <c r="BB326" s="154"/>
      <c r="BC326" s="154"/>
      <c r="BD326" s="154"/>
      <c r="BE326" s="154"/>
      <c r="BF326" s="154"/>
      <c r="BG326" s="154"/>
      <c r="BH326" s="154"/>
    </row>
    <row r="327" spans="1:60" outlineLevel="1" x14ac:dyDescent="0.2">
      <c r="A327" s="161"/>
      <c r="B327" s="162"/>
      <c r="C327" s="191" t="s">
        <v>500</v>
      </c>
      <c r="D327" s="165"/>
      <c r="E327" s="166">
        <v>1425.32</v>
      </c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54"/>
      <c r="Z327" s="154"/>
      <c r="AA327" s="154"/>
      <c r="AB327" s="154"/>
      <c r="AC327" s="154"/>
      <c r="AD327" s="154"/>
      <c r="AE327" s="154"/>
      <c r="AF327" s="154"/>
      <c r="AG327" s="154" t="s">
        <v>111</v>
      </c>
      <c r="AH327" s="154">
        <v>5</v>
      </c>
      <c r="AI327" s="154"/>
      <c r="AJ327" s="154"/>
      <c r="AK327" s="154"/>
      <c r="AL327" s="154"/>
      <c r="AM327" s="154"/>
      <c r="AN327" s="154"/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</row>
    <row r="328" spans="1:60" outlineLevel="1" x14ac:dyDescent="0.2">
      <c r="A328" s="176">
        <v>100</v>
      </c>
      <c r="B328" s="177" t="s">
        <v>501</v>
      </c>
      <c r="C328" s="190" t="s">
        <v>502</v>
      </c>
      <c r="D328" s="178" t="s">
        <v>277</v>
      </c>
      <c r="E328" s="179">
        <v>14</v>
      </c>
      <c r="F328" s="180"/>
      <c r="G328" s="181">
        <f>ROUND(E328*F328,2)</f>
        <v>0</v>
      </c>
      <c r="H328" s="164"/>
      <c r="I328" s="163">
        <f>ROUND(E328*H328,2)</f>
        <v>0</v>
      </c>
      <c r="J328" s="164"/>
      <c r="K328" s="163">
        <f>ROUND(E328*J328,2)</f>
        <v>0</v>
      </c>
      <c r="L328" s="163">
        <v>21</v>
      </c>
      <c r="M328" s="163">
        <f>G328*(1+L328/100)</f>
        <v>0</v>
      </c>
      <c r="N328" s="163">
        <v>8.0000000000000007E-5</v>
      </c>
      <c r="O328" s="163">
        <f>ROUND(E328*N328,2)</f>
        <v>0</v>
      </c>
      <c r="P328" s="163">
        <v>0</v>
      </c>
      <c r="Q328" s="163">
        <f>ROUND(E328*P328,2)</f>
        <v>0</v>
      </c>
      <c r="R328" s="163"/>
      <c r="S328" s="163" t="s">
        <v>107</v>
      </c>
      <c r="T328" s="163" t="s">
        <v>107</v>
      </c>
      <c r="U328" s="163">
        <v>0.92</v>
      </c>
      <c r="V328" s="163">
        <f>ROUND(E328*U328,2)</f>
        <v>12.88</v>
      </c>
      <c r="W328" s="163"/>
      <c r="X328" s="163" t="s">
        <v>108</v>
      </c>
      <c r="Y328" s="154"/>
      <c r="Z328" s="154"/>
      <c r="AA328" s="154"/>
      <c r="AB328" s="154"/>
      <c r="AC328" s="154"/>
      <c r="AD328" s="154"/>
      <c r="AE328" s="154"/>
      <c r="AF328" s="154"/>
      <c r="AG328" s="154" t="s">
        <v>109</v>
      </c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</row>
    <row r="329" spans="1:60" outlineLevel="1" x14ac:dyDescent="0.2">
      <c r="A329" s="161"/>
      <c r="B329" s="162"/>
      <c r="C329" s="191" t="s">
        <v>402</v>
      </c>
      <c r="D329" s="165"/>
      <c r="E329" s="166">
        <v>12</v>
      </c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54"/>
      <c r="Z329" s="154"/>
      <c r="AA329" s="154"/>
      <c r="AB329" s="154"/>
      <c r="AC329" s="154"/>
      <c r="AD329" s="154"/>
      <c r="AE329" s="154"/>
      <c r="AF329" s="154"/>
      <c r="AG329" s="154" t="s">
        <v>111</v>
      </c>
      <c r="AH329" s="154">
        <v>5</v>
      </c>
      <c r="AI329" s="154"/>
      <c r="AJ329" s="154"/>
      <c r="AK329" s="154"/>
      <c r="AL329" s="154"/>
      <c r="AM329" s="154"/>
      <c r="AN329" s="154"/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</row>
    <row r="330" spans="1:60" outlineLevel="1" x14ac:dyDescent="0.2">
      <c r="A330" s="161"/>
      <c r="B330" s="162"/>
      <c r="C330" s="191" t="s">
        <v>403</v>
      </c>
      <c r="D330" s="165"/>
      <c r="E330" s="166">
        <v>2</v>
      </c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54"/>
      <c r="Z330" s="154"/>
      <c r="AA330" s="154"/>
      <c r="AB330" s="154"/>
      <c r="AC330" s="154"/>
      <c r="AD330" s="154"/>
      <c r="AE330" s="154"/>
      <c r="AF330" s="154"/>
      <c r="AG330" s="154" t="s">
        <v>111</v>
      </c>
      <c r="AH330" s="154">
        <v>5</v>
      </c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</row>
    <row r="331" spans="1:60" outlineLevel="1" x14ac:dyDescent="0.2">
      <c r="A331" s="176">
        <v>101</v>
      </c>
      <c r="B331" s="177" t="s">
        <v>503</v>
      </c>
      <c r="C331" s="190" t="s">
        <v>504</v>
      </c>
      <c r="D331" s="178" t="s">
        <v>223</v>
      </c>
      <c r="E331" s="179">
        <v>1425.32</v>
      </c>
      <c r="F331" s="180"/>
      <c r="G331" s="181">
        <f>ROUND(E331*F331,2)</f>
        <v>0</v>
      </c>
      <c r="H331" s="164"/>
      <c r="I331" s="163">
        <f>ROUND(E331*H331,2)</f>
        <v>0</v>
      </c>
      <c r="J331" s="164"/>
      <c r="K331" s="163">
        <f>ROUND(E331*J331,2)</f>
        <v>0</v>
      </c>
      <c r="L331" s="163">
        <v>21</v>
      </c>
      <c r="M331" s="163">
        <f>G331*(1+L331/100)</f>
        <v>0</v>
      </c>
      <c r="N331" s="163">
        <v>0</v>
      </c>
      <c r="O331" s="163">
        <f>ROUND(E331*N331,2)</f>
        <v>0</v>
      </c>
      <c r="P331" s="163">
        <v>0</v>
      </c>
      <c r="Q331" s="163">
        <f>ROUND(E331*P331,2)</f>
        <v>0</v>
      </c>
      <c r="R331" s="163"/>
      <c r="S331" s="163" t="s">
        <v>107</v>
      </c>
      <c r="T331" s="163" t="s">
        <v>107</v>
      </c>
      <c r="U331" s="163">
        <v>4.3999999999999997E-2</v>
      </c>
      <c r="V331" s="163">
        <f>ROUND(E331*U331,2)</f>
        <v>62.71</v>
      </c>
      <c r="W331" s="163"/>
      <c r="X331" s="163" t="s">
        <v>108</v>
      </c>
      <c r="Y331" s="154"/>
      <c r="Z331" s="154"/>
      <c r="AA331" s="154"/>
      <c r="AB331" s="154"/>
      <c r="AC331" s="154"/>
      <c r="AD331" s="154"/>
      <c r="AE331" s="154"/>
      <c r="AF331" s="154"/>
      <c r="AG331" s="154" t="s">
        <v>109</v>
      </c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</row>
    <row r="332" spans="1:60" outlineLevel="1" x14ac:dyDescent="0.2">
      <c r="A332" s="161"/>
      <c r="B332" s="162"/>
      <c r="C332" s="191" t="s">
        <v>465</v>
      </c>
      <c r="D332" s="165"/>
      <c r="E332" s="166">
        <v>24</v>
      </c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54"/>
      <c r="Z332" s="154"/>
      <c r="AA332" s="154"/>
      <c r="AB332" s="154"/>
      <c r="AC332" s="154"/>
      <c r="AD332" s="154"/>
      <c r="AE332" s="154"/>
      <c r="AF332" s="154"/>
      <c r="AG332" s="154" t="s">
        <v>111</v>
      </c>
      <c r="AH332" s="154">
        <v>5</v>
      </c>
      <c r="AI332" s="154"/>
      <c r="AJ332" s="154"/>
      <c r="AK332" s="154"/>
      <c r="AL332" s="154"/>
      <c r="AM332" s="154"/>
      <c r="AN332" s="154"/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</row>
    <row r="333" spans="1:60" outlineLevel="1" x14ac:dyDescent="0.2">
      <c r="A333" s="161"/>
      <c r="B333" s="162"/>
      <c r="C333" s="191" t="s">
        <v>468</v>
      </c>
      <c r="D333" s="165"/>
      <c r="E333" s="166">
        <v>4</v>
      </c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54"/>
      <c r="Z333" s="154"/>
      <c r="AA333" s="154"/>
      <c r="AB333" s="154"/>
      <c r="AC333" s="154"/>
      <c r="AD333" s="154"/>
      <c r="AE333" s="154"/>
      <c r="AF333" s="154"/>
      <c r="AG333" s="154" t="s">
        <v>111</v>
      </c>
      <c r="AH333" s="154">
        <v>5</v>
      </c>
      <c r="AI333" s="154"/>
      <c r="AJ333" s="154"/>
      <c r="AK333" s="154"/>
      <c r="AL333" s="154"/>
      <c r="AM333" s="154"/>
      <c r="AN333" s="154"/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</row>
    <row r="334" spans="1:60" outlineLevel="1" x14ac:dyDescent="0.2">
      <c r="A334" s="161"/>
      <c r="B334" s="162"/>
      <c r="C334" s="191" t="s">
        <v>471</v>
      </c>
      <c r="D334" s="165"/>
      <c r="E334" s="166">
        <v>4</v>
      </c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54"/>
      <c r="Z334" s="154"/>
      <c r="AA334" s="154"/>
      <c r="AB334" s="154"/>
      <c r="AC334" s="154"/>
      <c r="AD334" s="154"/>
      <c r="AE334" s="154"/>
      <c r="AF334" s="154"/>
      <c r="AG334" s="154" t="s">
        <v>111</v>
      </c>
      <c r="AH334" s="154">
        <v>5</v>
      </c>
      <c r="AI334" s="154"/>
      <c r="AJ334" s="154"/>
      <c r="AK334" s="154"/>
      <c r="AL334" s="154"/>
      <c r="AM334" s="154"/>
      <c r="AN334" s="154"/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</row>
    <row r="335" spans="1:60" outlineLevel="1" x14ac:dyDescent="0.2">
      <c r="A335" s="161"/>
      <c r="B335" s="162"/>
      <c r="C335" s="191" t="s">
        <v>505</v>
      </c>
      <c r="D335" s="165"/>
      <c r="E335" s="166">
        <v>1393.32</v>
      </c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54"/>
      <c r="Z335" s="154"/>
      <c r="AA335" s="154"/>
      <c r="AB335" s="154"/>
      <c r="AC335" s="154"/>
      <c r="AD335" s="154"/>
      <c r="AE335" s="154"/>
      <c r="AF335" s="154"/>
      <c r="AG335" s="154" t="s">
        <v>111</v>
      </c>
      <c r="AH335" s="154">
        <v>5</v>
      </c>
      <c r="AI335" s="154"/>
      <c r="AJ335" s="154"/>
      <c r="AK335" s="154"/>
      <c r="AL335" s="154"/>
      <c r="AM335" s="154"/>
      <c r="AN335" s="154"/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</row>
    <row r="336" spans="1:60" outlineLevel="1" x14ac:dyDescent="0.2">
      <c r="A336" s="176">
        <v>102</v>
      </c>
      <c r="B336" s="177" t="s">
        <v>506</v>
      </c>
      <c r="C336" s="190" t="s">
        <v>507</v>
      </c>
      <c r="D336" s="178" t="s">
        <v>223</v>
      </c>
      <c r="E336" s="179">
        <v>728.66</v>
      </c>
      <c r="F336" s="180"/>
      <c r="G336" s="181">
        <f>ROUND(E336*F336,2)</f>
        <v>0</v>
      </c>
      <c r="H336" s="164"/>
      <c r="I336" s="163">
        <f>ROUND(E336*H336,2)</f>
        <v>0</v>
      </c>
      <c r="J336" s="164"/>
      <c r="K336" s="163">
        <f>ROUND(E336*J336,2)</f>
        <v>0</v>
      </c>
      <c r="L336" s="163">
        <v>21</v>
      </c>
      <c r="M336" s="163">
        <f>G336*(1+L336/100)</f>
        <v>0</v>
      </c>
      <c r="N336" s="163">
        <v>0</v>
      </c>
      <c r="O336" s="163">
        <f>ROUND(E336*N336,2)</f>
        <v>0</v>
      </c>
      <c r="P336" s="163">
        <v>0</v>
      </c>
      <c r="Q336" s="163">
        <f>ROUND(E336*P336,2)</f>
        <v>0</v>
      </c>
      <c r="R336" s="163"/>
      <c r="S336" s="163" t="s">
        <v>107</v>
      </c>
      <c r="T336" s="163" t="s">
        <v>107</v>
      </c>
      <c r="U336" s="163">
        <v>0.15</v>
      </c>
      <c r="V336" s="163">
        <f>ROUND(E336*U336,2)</f>
        <v>109.3</v>
      </c>
      <c r="W336" s="163"/>
      <c r="X336" s="163" t="s">
        <v>108</v>
      </c>
      <c r="Y336" s="154"/>
      <c r="Z336" s="154"/>
      <c r="AA336" s="154"/>
      <c r="AB336" s="154"/>
      <c r="AC336" s="154"/>
      <c r="AD336" s="154"/>
      <c r="AE336" s="154"/>
      <c r="AF336" s="154"/>
      <c r="AG336" s="154" t="s">
        <v>109</v>
      </c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</row>
    <row r="337" spans="1:60" outlineLevel="1" x14ac:dyDescent="0.2">
      <c r="A337" s="161"/>
      <c r="B337" s="162"/>
      <c r="C337" s="191" t="s">
        <v>465</v>
      </c>
      <c r="D337" s="165"/>
      <c r="E337" s="166">
        <v>24</v>
      </c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54"/>
      <c r="Z337" s="154"/>
      <c r="AA337" s="154"/>
      <c r="AB337" s="154"/>
      <c r="AC337" s="154"/>
      <c r="AD337" s="154"/>
      <c r="AE337" s="154"/>
      <c r="AF337" s="154"/>
      <c r="AG337" s="154" t="s">
        <v>111</v>
      </c>
      <c r="AH337" s="154">
        <v>5</v>
      </c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</row>
    <row r="338" spans="1:60" outlineLevel="1" x14ac:dyDescent="0.2">
      <c r="A338" s="161"/>
      <c r="B338" s="162"/>
      <c r="C338" s="191" t="s">
        <v>468</v>
      </c>
      <c r="D338" s="165"/>
      <c r="E338" s="166">
        <v>4</v>
      </c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54"/>
      <c r="Z338" s="154"/>
      <c r="AA338" s="154"/>
      <c r="AB338" s="154"/>
      <c r="AC338" s="154"/>
      <c r="AD338" s="154"/>
      <c r="AE338" s="154"/>
      <c r="AF338" s="154"/>
      <c r="AG338" s="154" t="s">
        <v>111</v>
      </c>
      <c r="AH338" s="154">
        <v>5</v>
      </c>
      <c r="AI338" s="154"/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</row>
    <row r="339" spans="1:60" outlineLevel="1" x14ac:dyDescent="0.2">
      <c r="A339" s="161"/>
      <c r="B339" s="162"/>
      <c r="C339" s="191" t="s">
        <v>471</v>
      </c>
      <c r="D339" s="165"/>
      <c r="E339" s="166">
        <v>4</v>
      </c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54"/>
      <c r="Z339" s="154"/>
      <c r="AA339" s="154"/>
      <c r="AB339" s="154"/>
      <c r="AC339" s="154"/>
      <c r="AD339" s="154"/>
      <c r="AE339" s="154"/>
      <c r="AF339" s="154"/>
      <c r="AG339" s="154" t="s">
        <v>111</v>
      </c>
      <c r="AH339" s="154">
        <v>5</v>
      </c>
      <c r="AI339" s="154"/>
      <c r="AJ339" s="154"/>
      <c r="AK339" s="154"/>
      <c r="AL339" s="154"/>
      <c r="AM339" s="154"/>
      <c r="AN339" s="154"/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</row>
    <row r="340" spans="1:60" outlineLevel="1" x14ac:dyDescent="0.2">
      <c r="A340" s="161"/>
      <c r="B340" s="162"/>
      <c r="C340" s="191" t="s">
        <v>508</v>
      </c>
      <c r="D340" s="165"/>
      <c r="E340" s="166">
        <v>696.66</v>
      </c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54"/>
      <c r="Z340" s="154"/>
      <c r="AA340" s="154"/>
      <c r="AB340" s="154"/>
      <c r="AC340" s="154"/>
      <c r="AD340" s="154"/>
      <c r="AE340" s="154"/>
      <c r="AF340" s="154"/>
      <c r="AG340" s="154" t="s">
        <v>111</v>
      </c>
      <c r="AH340" s="154">
        <v>5</v>
      </c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</row>
    <row r="341" spans="1:60" outlineLevel="1" x14ac:dyDescent="0.2">
      <c r="A341" s="182">
        <v>103</v>
      </c>
      <c r="B341" s="183" t="s">
        <v>509</v>
      </c>
      <c r="C341" s="192" t="s">
        <v>510</v>
      </c>
      <c r="D341" s="184" t="s">
        <v>223</v>
      </c>
      <c r="E341" s="185">
        <v>1</v>
      </c>
      <c r="F341" s="186"/>
      <c r="G341" s="187">
        <f>ROUND(E341*F341,2)</f>
        <v>0</v>
      </c>
      <c r="H341" s="164"/>
      <c r="I341" s="163">
        <f>ROUND(E341*H341,2)</f>
        <v>0</v>
      </c>
      <c r="J341" s="164"/>
      <c r="K341" s="163">
        <f>ROUND(E341*J341,2)</f>
        <v>0</v>
      </c>
      <c r="L341" s="163">
        <v>21</v>
      </c>
      <c r="M341" s="163">
        <f>G341*(1+L341/100)</f>
        <v>0</v>
      </c>
      <c r="N341" s="163">
        <v>0</v>
      </c>
      <c r="O341" s="163">
        <f>ROUND(E341*N341,2)</f>
        <v>0</v>
      </c>
      <c r="P341" s="163">
        <v>0</v>
      </c>
      <c r="Q341" s="163">
        <f>ROUND(E341*P341,2)</f>
        <v>0</v>
      </c>
      <c r="R341" s="163"/>
      <c r="S341" s="163" t="s">
        <v>219</v>
      </c>
      <c r="T341" s="163" t="s">
        <v>220</v>
      </c>
      <c r="U341" s="163">
        <v>0.15</v>
      </c>
      <c r="V341" s="163">
        <f>ROUND(E341*U341,2)</f>
        <v>0.15</v>
      </c>
      <c r="W341" s="163"/>
      <c r="X341" s="163" t="s">
        <v>108</v>
      </c>
      <c r="Y341" s="154"/>
      <c r="Z341" s="154"/>
      <c r="AA341" s="154"/>
      <c r="AB341" s="154"/>
      <c r="AC341" s="154"/>
      <c r="AD341" s="154"/>
      <c r="AE341" s="154"/>
      <c r="AF341" s="154"/>
      <c r="AG341" s="154" t="s">
        <v>109</v>
      </c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</row>
    <row r="342" spans="1:60" x14ac:dyDescent="0.2">
      <c r="A342" s="170" t="s">
        <v>102</v>
      </c>
      <c r="B342" s="171" t="s">
        <v>68</v>
      </c>
      <c r="C342" s="189" t="s">
        <v>69</v>
      </c>
      <c r="D342" s="172"/>
      <c r="E342" s="173"/>
      <c r="F342" s="174"/>
      <c r="G342" s="175">
        <f>SUMIF(AG343:AG343,"&lt;&gt;NOR",G343:G343)</f>
        <v>0</v>
      </c>
      <c r="H342" s="169"/>
      <c r="I342" s="169">
        <f>SUM(I343:I343)</f>
        <v>0</v>
      </c>
      <c r="J342" s="169"/>
      <c r="K342" s="169">
        <f>SUM(K343:K343)</f>
        <v>0</v>
      </c>
      <c r="L342" s="169"/>
      <c r="M342" s="169">
        <f>SUM(M343:M343)</f>
        <v>0</v>
      </c>
      <c r="N342" s="169"/>
      <c r="O342" s="169">
        <f>SUM(O343:O343)</f>
        <v>0</v>
      </c>
      <c r="P342" s="169"/>
      <c r="Q342" s="169">
        <f>SUM(Q343:Q343)</f>
        <v>0</v>
      </c>
      <c r="R342" s="169"/>
      <c r="S342" s="169"/>
      <c r="T342" s="169"/>
      <c r="U342" s="169"/>
      <c r="V342" s="169">
        <f>SUM(V343:V343)</f>
        <v>20.55</v>
      </c>
      <c r="W342" s="169"/>
      <c r="X342" s="169"/>
      <c r="AG342" t="s">
        <v>103</v>
      </c>
    </row>
    <row r="343" spans="1:60" outlineLevel="1" x14ac:dyDescent="0.2">
      <c r="A343" s="182">
        <v>104</v>
      </c>
      <c r="B343" s="183" t="s">
        <v>511</v>
      </c>
      <c r="C343" s="192" t="s">
        <v>512</v>
      </c>
      <c r="D343" s="184" t="s">
        <v>203</v>
      </c>
      <c r="E343" s="185">
        <v>97.143439999999998</v>
      </c>
      <c r="F343" s="186"/>
      <c r="G343" s="187">
        <f>ROUND(E343*F343,2)</f>
        <v>0</v>
      </c>
      <c r="H343" s="164"/>
      <c r="I343" s="163">
        <f>ROUND(E343*H343,2)</f>
        <v>0</v>
      </c>
      <c r="J343" s="164"/>
      <c r="K343" s="163">
        <f>ROUND(E343*J343,2)</f>
        <v>0</v>
      </c>
      <c r="L343" s="163">
        <v>21</v>
      </c>
      <c r="M343" s="163">
        <f>G343*(1+L343/100)</f>
        <v>0</v>
      </c>
      <c r="N343" s="163">
        <v>0</v>
      </c>
      <c r="O343" s="163">
        <f>ROUND(E343*N343,2)</f>
        <v>0</v>
      </c>
      <c r="P343" s="163">
        <v>0</v>
      </c>
      <c r="Q343" s="163">
        <f>ROUND(E343*P343,2)</f>
        <v>0</v>
      </c>
      <c r="R343" s="163"/>
      <c r="S343" s="163" t="s">
        <v>107</v>
      </c>
      <c r="T343" s="163" t="s">
        <v>107</v>
      </c>
      <c r="U343" s="163">
        <v>0.21149999999999999</v>
      </c>
      <c r="V343" s="163">
        <f>ROUND(E343*U343,2)</f>
        <v>20.55</v>
      </c>
      <c r="W343" s="163"/>
      <c r="X343" s="163" t="s">
        <v>513</v>
      </c>
      <c r="Y343" s="154"/>
      <c r="Z343" s="154"/>
      <c r="AA343" s="154"/>
      <c r="AB343" s="154"/>
      <c r="AC343" s="154"/>
      <c r="AD343" s="154"/>
      <c r="AE343" s="154"/>
      <c r="AF343" s="154"/>
      <c r="AG343" s="154" t="s">
        <v>514</v>
      </c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</row>
    <row r="344" spans="1:60" x14ac:dyDescent="0.2">
      <c r="A344" s="170" t="s">
        <v>102</v>
      </c>
      <c r="B344" s="171" t="s">
        <v>70</v>
      </c>
      <c r="C344" s="189" t="s">
        <v>71</v>
      </c>
      <c r="D344" s="172"/>
      <c r="E344" s="173"/>
      <c r="F344" s="174"/>
      <c r="G344" s="175">
        <f>SUMIF(AG345:AG345,"&lt;&gt;NOR",G345:G345)</f>
        <v>0</v>
      </c>
      <c r="H344" s="169"/>
      <c r="I344" s="169">
        <f>SUM(I345:I345)</f>
        <v>0</v>
      </c>
      <c r="J344" s="169"/>
      <c r="K344" s="169">
        <f>SUM(K345:K345)</f>
        <v>0</v>
      </c>
      <c r="L344" s="169"/>
      <c r="M344" s="169">
        <f>SUM(M345:M345)</f>
        <v>0</v>
      </c>
      <c r="N344" s="169"/>
      <c r="O344" s="169">
        <f>SUM(O345:O345)</f>
        <v>0</v>
      </c>
      <c r="P344" s="169"/>
      <c r="Q344" s="169">
        <f>SUM(Q345:Q345)</f>
        <v>0</v>
      </c>
      <c r="R344" s="169"/>
      <c r="S344" s="169"/>
      <c r="T344" s="169"/>
      <c r="U344" s="169"/>
      <c r="V344" s="169">
        <f>SUM(V345:V345)</f>
        <v>0</v>
      </c>
      <c r="W344" s="169"/>
      <c r="X344" s="169"/>
      <c r="AG344" t="s">
        <v>103</v>
      </c>
    </row>
    <row r="345" spans="1:60" outlineLevel="1" x14ac:dyDescent="0.2">
      <c r="A345" s="182">
        <v>105</v>
      </c>
      <c r="B345" s="183" t="s">
        <v>515</v>
      </c>
      <c r="C345" s="192" t="s">
        <v>516</v>
      </c>
      <c r="D345" s="184" t="s">
        <v>277</v>
      </c>
      <c r="E345" s="185">
        <v>4</v>
      </c>
      <c r="F345" s="186"/>
      <c r="G345" s="187">
        <f>ROUND(E345*F345,2)</f>
        <v>0</v>
      </c>
      <c r="H345" s="164"/>
      <c r="I345" s="163">
        <f>ROUND(E345*H345,2)</f>
        <v>0</v>
      </c>
      <c r="J345" s="164"/>
      <c r="K345" s="163">
        <f>ROUND(E345*J345,2)</f>
        <v>0</v>
      </c>
      <c r="L345" s="163">
        <v>21</v>
      </c>
      <c r="M345" s="163">
        <f>G345*(1+L345/100)</f>
        <v>0</v>
      </c>
      <c r="N345" s="163">
        <v>0</v>
      </c>
      <c r="O345" s="163">
        <f>ROUND(E345*N345,2)</f>
        <v>0</v>
      </c>
      <c r="P345" s="163">
        <v>0</v>
      </c>
      <c r="Q345" s="163">
        <f>ROUND(E345*P345,2)</f>
        <v>0</v>
      </c>
      <c r="R345" s="163"/>
      <c r="S345" s="163" t="s">
        <v>107</v>
      </c>
      <c r="T345" s="163" t="s">
        <v>107</v>
      </c>
      <c r="U345" s="163">
        <v>0</v>
      </c>
      <c r="V345" s="163">
        <f>ROUND(E345*U345,2)</f>
        <v>0</v>
      </c>
      <c r="W345" s="163"/>
      <c r="X345" s="163" t="s">
        <v>108</v>
      </c>
      <c r="Y345" s="154"/>
      <c r="Z345" s="154"/>
      <c r="AA345" s="154"/>
      <c r="AB345" s="154"/>
      <c r="AC345" s="154"/>
      <c r="AD345" s="154"/>
      <c r="AE345" s="154"/>
      <c r="AF345" s="154"/>
      <c r="AG345" s="154" t="s">
        <v>109</v>
      </c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</row>
    <row r="346" spans="1:60" x14ac:dyDescent="0.2">
      <c r="A346" s="170" t="s">
        <v>102</v>
      </c>
      <c r="B346" s="171" t="s">
        <v>72</v>
      </c>
      <c r="C346" s="189" t="s">
        <v>73</v>
      </c>
      <c r="D346" s="172"/>
      <c r="E346" s="173"/>
      <c r="F346" s="174"/>
      <c r="G346" s="175">
        <f>SUMIF(AG347:AG353,"&lt;&gt;NOR",G347:G353)</f>
        <v>0</v>
      </c>
      <c r="H346" s="169"/>
      <c r="I346" s="169">
        <f>SUM(I347:I353)</f>
        <v>0</v>
      </c>
      <c r="J346" s="169"/>
      <c r="K346" s="169">
        <f>SUM(K347:K353)</f>
        <v>0</v>
      </c>
      <c r="L346" s="169"/>
      <c r="M346" s="169">
        <f>SUM(M347:M353)</f>
        <v>0</v>
      </c>
      <c r="N346" s="169"/>
      <c r="O346" s="169">
        <f>SUM(O347:O353)</f>
        <v>0</v>
      </c>
      <c r="P346" s="169"/>
      <c r="Q346" s="169">
        <f>SUM(Q347:Q353)</f>
        <v>0</v>
      </c>
      <c r="R346" s="169"/>
      <c r="S346" s="169"/>
      <c r="T346" s="169"/>
      <c r="U346" s="169"/>
      <c r="V346" s="169">
        <f>SUM(V347:V353)</f>
        <v>2.5099999999999998</v>
      </c>
      <c r="W346" s="169"/>
      <c r="X346" s="169"/>
      <c r="AG346" t="s">
        <v>103</v>
      </c>
    </row>
    <row r="347" spans="1:60" ht="22.5" outlineLevel="1" x14ac:dyDescent="0.2">
      <c r="A347" s="176">
        <v>106</v>
      </c>
      <c r="B347" s="177" t="s">
        <v>517</v>
      </c>
      <c r="C347" s="190" t="s">
        <v>518</v>
      </c>
      <c r="D347" s="178" t="s">
        <v>203</v>
      </c>
      <c r="E347" s="179">
        <v>5.13</v>
      </c>
      <c r="F347" s="180"/>
      <c r="G347" s="181">
        <f>ROUND(E347*F347,2)</f>
        <v>0</v>
      </c>
      <c r="H347" s="164"/>
      <c r="I347" s="163">
        <f>ROUND(E347*H347,2)</f>
        <v>0</v>
      </c>
      <c r="J347" s="164"/>
      <c r="K347" s="163">
        <f>ROUND(E347*J347,2)</f>
        <v>0</v>
      </c>
      <c r="L347" s="163">
        <v>21</v>
      </c>
      <c r="M347" s="163">
        <f>G347*(1+L347/100)</f>
        <v>0</v>
      </c>
      <c r="N347" s="163">
        <v>0</v>
      </c>
      <c r="O347" s="163">
        <f>ROUND(E347*N347,2)</f>
        <v>0</v>
      </c>
      <c r="P347" s="163">
        <v>0</v>
      </c>
      <c r="Q347" s="163">
        <f>ROUND(E347*P347,2)</f>
        <v>0</v>
      </c>
      <c r="R347" s="163"/>
      <c r="S347" s="163" t="s">
        <v>107</v>
      </c>
      <c r="T347" s="163" t="s">
        <v>107</v>
      </c>
      <c r="U347" s="163">
        <v>0.49</v>
      </c>
      <c r="V347" s="163">
        <f>ROUND(E347*U347,2)</f>
        <v>2.5099999999999998</v>
      </c>
      <c r="W347" s="163"/>
      <c r="X347" s="163" t="s">
        <v>108</v>
      </c>
      <c r="Y347" s="154"/>
      <c r="Z347" s="154"/>
      <c r="AA347" s="154"/>
      <c r="AB347" s="154"/>
      <c r="AC347" s="154"/>
      <c r="AD347" s="154"/>
      <c r="AE347" s="154"/>
      <c r="AF347" s="154"/>
      <c r="AG347" s="154" t="s">
        <v>109</v>
      </c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</row>
    <row r="348" spans="1:60" outlineLevel="1" x14ac:dyDescent="0.2">
      <c r="A348" s="161"/>
      <c r="B348" s="162"/>
      <c r="C348" s="191" t="s">
        <v>519</v>
      </c>
      <c r="D348" s="165"/>
      <c r="E348" s="166">
        <v>5.13</v>
      </c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54"/>
      <c r="Z348" s="154"/>
      <c r="AA348" s="154"/>
      <c r="AB348" s="154"/>
      <c r="AC348" s="154"/>
      <c r="AD348" s="154"/>
      <c r="AE348" s="154"/>
      <c r="AF348" s="154"/>
      <c r="AG348" s="154" t="s">
        <v>111</v>
      </c>
      <c r="AH348" s="154">
        <v>7</v>
      </c>
      <c r="AI348" s="154"/>
      <c r="AJ348" s="154"/>
      <c r="AK348" s="154"/>
      <c r="AL348" s="154"/>
      <c r="AM348" s="154"/>
      <c r="AN348" s="154"/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</row>
    <row r="349" spans="1:60" ht="22.5" outlineLevel="1" x14ac:dyDescent="0.2">
      <c r="A349" s="176">
        <v>107</v>
      </c>
      <c r="B349" s="177" t="s">
        <v>520</v>
      </c>
      <c r="C349" s="190" t="s">
        <v>521</v>
      </c>
      <c r="D349" s="178" t="s">
        <v>203</v>
      </c>
      <c r="E349" s="179">
        <v>102.6</v>
      </c>
      <c r="F349" s="180"/>
      <c r="G349" s="181">
        <f>ROUND(E349*F349,2)</f>
        <v>0</v>
      </c>
      <c r="H349" s="164"/>
      <c r="I349" s="163">
        <f>ROUND(E349*H349,2)</f>
        <v>0</v>
      </c>
      <c r="J349" s="164"/>
      <c r="K349" s="163">
        <f>ROUND(E349*J349,2)</f>
        <v>0</v>
      </c>
      <c r="L349" s="163">
        <v>21</v>
      </c>
      <c r="M349" s="163">
        <f>G349*(1+L349/100)</f>
        <v>0</v>
      </c>
      <c r="N349" s="163">
        <v>0</v>
      </c>
      <c r="O349" s="163">
        <f>ROUND(E349*N349,2)</f>
        <v>0</v>
      </c>
      <c r="P349" s="163">
        <v>0</v>
      </c>
      <c r="Q349" s="163">
        <f>ROUND(E349*P349,2)</f>
        <v>0</v>
      </c>
      <c r="R349" s="163"/>
      <c r="S349" s="163" t="s">
        <v>107</v>
      </c>
      <c r="T349" s="163" t="s">
        <v>107</v>
      </c>
      <c r="U349" s="163">
        <v>0</v>
      </c>
      <c r="V349" s="163">
        <f>ROUND(E349*U349,2)</f>
        <v>0</v>
      </c>
      <c r="W349" s="163"/>
      <c r="X349" s="163" t="s">
        <v>108</v>
      </c>
      <c r="Y349" s="154"/>
      <c r="Z349" s="154"/>
      <c r="AA349" s="154"/>
      <c r="AB349" s="154"/>
      <c r="AC349" s="154"/>
      <c r="AD349" s="154"/>
      <c r="AE349" s="154"/>
      <c r="AF349" s="154"/>
      <c r="AG349" s="154" t="s">
        <v>109</v>
      </c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</row>
    <row r="350" spans="1:60" outlineLevel="1" x14ac:dyDescent="0.2">
      <c r="A350" s="161"/>
      <c r="B350" s="162"/>
      <c r="C350" s="191" t="s">
        <v>522</v>
      </c>
      <c r="D350" s="165"/>
      <c r="E350" s="166">
        <v>102.6</v>
      </c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54"/>
      <c r="Z350" s="154"/>
      <c r="AA350" s="154"/>
      <c r="AB350" s="154"/>
      <c r="AC350" s="154"/>
      <c r="AD350" s="154"/>
      <c r="AE350" s="154"/>
      <c r="AF350" s="154"/>
      <c r="AG350" s="154" t="s">
        <v>111</v>
      </c>
      <c r="AH350" s="154">
        <v>5</v>
      </c>
      <c r="AI350" s="154"/>
      <c r="AJ350" s="154"/>
      <c r="AK350" s="154"/>
      <c r="AL350" s="154"/>
      <c r="AM350" s="154"/>
      <c r="AN350" s="154"/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</row>
    <row r="351" spans="1:60" outlineLevel="1" x14ac:dyDescent="0.2">
      <c r="A351" s="182">
        <v>108</v>
      </c>
      <c r="B351" s="183" t="s">
        <v>523</v>
      </c>
      <c r="C351" s="192" t="s">
        <v>524</v>
      </c>
      <c r="D351" s="184" t="s">
        <v>525</v>
      </c>
      <c r="E351" s="185">
        <v>10</v>
      </c>
      <c r="F351" s="186"/>
      <c r="G351" s="187">
        <f>ROUND(E351*F351,2)</f>
        <v>0</v>
      </c>
      <c r="H351" s="164"/>
      <c r="I351" s="163">
        <f>ROUND(E351*H351,2)</f>
        <v>0</v>
      </c>
      <c r="J351" s="164"/>
      <c r="K351" s="163">
        <f>ROUND(E351*J351,2)</f>
        <v>0</v>
      </c>
      <c r="L351" s="163">
        <v>21</v>
      </c>
      <c r="M351" s="163">
        <f>G351*(1+L351/100)</f>
        <v>0</v>
      </c>
      <c r="N351" s="163">
        <v>0</v>
      </c>
      <c r="O351" s="163">
        <f>ROUND(E351*N351,2)</f>
        <v>0</v>
      </c>
      <c r="P351" s="163">
        <v>0</v>
      </c>
      <c r="Q351" s="163">
        <f>ROUND(E351*P351,2)</f>
        <v>0</v>
      </c>
      <c r="R351" s="163"/>
      <c r="S351" s="163" t="s">
        <v>107</v>
      </c>
      <c r="T351" s="163" t="s">
        <v>107</v>
      </c>
      <c r="U351" s="163">
        <v>0</v>
      </c>
      <c r="V351" s="163">
        <f>ROUND(E351*U351,2)</f>
        <v>0</v>
      </c>
      <c r="W351" s="163"/>
      <c r="X351" s="163" t="s">
        <v>108</v>
      </c>
      <c r="Y351" s="154"/>
      <c r="Z351" s="154"/>
      <c r="AA351" s="154"/>
      <c r="AB351" s="154"/>
      <c r="AC351" s="154"/>
      <c r="AD351" s="154"/>
      <c r="AE351" s="154"/>
      <c r="AF351" s="154"/>
      <c r="AG351" s="154" t="s">
        <v>109</v>
      </c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</row>
    <row r="352" spans="1:60" outlineLevel="1" x14ac:dyDescent="0.2">
      <c r="A352" s="176">
        <v>109</v>
      </c>
      <c r="B352" s="177" t="s">
        <v>526</v>
      </c>
      <c r="C352" s="190" t="s">
        <v>527</v>
      </c>
      <c r="D352" s="178" t="s">
        <v>203</v>
      </c>
      <c r="E352" s="179">
        <v>5.13</v>
      </c>
      <c r="F352" s="180"/>
      <c r="G352" s="181">
        <f>ROUND(E352*F352,2)</f>
        <v>0</v>
      </c>
      <c r="H352" s="164"/>
      <c r="I352" s="163">
        <f>ROUND(E352*H352,2)</f>
        <v>0</v>
      </c>
      <c r="J352" s="164"/>
      <c r="K352" s="163">
        <f>ROUND(E352*J352,2)</f>
        <v>0</v>
      </c>
      <c r="L352" s="163">
        <v>21</v>
      </c>
      <c r="M352" s="163">
        <f>G352*(1+L352/100)</f>
        <v>0</v>
      </c>
      <c r="N352" s="163">
        <v>0</v>
      </c>
      <c r="O352" s="163">
        <f>ROUND(E352*N352,2)</f>
        <v>0</v>
      </c>
      <c r="P352" s="163">
        <v>0</v>
      </c>
      <c r="Q352" s="163">
        <f>ROUND(E352*P352,2)</f>
        <v>0</v>
      </c>
      <c r="R352" s="163"/>
      <c r="S352" s="163" t="s">
        <v>107</v>
      </c>
      <c r="T352" s="163" t="s">
        <v>107</v>
      </c>
      <c r="U352" s="163">
        <v>0</v>
      </c>
      <c r="V352" s="163">
        <f>ROUND(E352*U352,2)</f>
        <v>0</v>
      </c>
      <c r="W352" s="163"/>
      <c r="X352" s="163" t="s">
        <v>108</v>
      </c>
      <c r="Y352" s="154"/>
      <c r="Z352" s="154"/>
      <c r="AA352" s="154"/>
      <c r="AB352" s="154"/>
      <c r="AC352" s="154"/>
      <c r="AD352" s="154"/>
      <c r="AE352" s="154"/>
      <c r="AF352" s="154"/>
      <c r="AG352" s="154" t="s">
        <v>109</v>
      </c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</row>
    <row r="353" spans="1:60" outlineLevel="1" x14ac:dyDescent="0.2">
      <c r="A353" s="161"/>
      <c r="B353" s="162"/>
      <c r="C353" s="191" t="s">
        <v>528</v>
      </c>
      <c r="D353" s="165"/>
      <c r="E353" s="166">
        <v>5.13</v>
      </c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54"/>
      <c r="Z353" s="154"/>
      <c r="AA353" s="154"/>
      <c r="AB353" s="154"/>
      <c r="AC353" s="154"/>
      <c r="AD353" s="154"/>
      <c r="AE353" s="154"/>
      <c r="AF353" s="154"/>
      <c r="AG353" s="154" t="s">
        <v>111</v>
      </c>
      <c r="AH353" s="154">
        <v>5</v>
      </c>
      <c r="AI353" s="154"/>
      <c r="AJ353" s="154"/>
      <c r="AK353" s="154"/>
      <c r="AL353" s="154"/>
      <c r="AM353" s="154"/>
      <c r="AN353" s="154"/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</row>
    <row r="354" spans="1:60" x14ac:dyDescent="0.2">
      <c r="A354" s="170" t="s">
        <v>102</v>
      </c>
      <c r="B354" s="171" t="s">
        <v>75</v>
      </c>
      <c r="C354" s="189" t="s">
        <v>29</v>
      </c>
      <c r="D354" s="172"/>
      <c r="E354" s="173"/>
      <c r="F354" s="174"/>
      <c r="G354" s="175">
        <f>SUMIF(AG355:AG364,"&lt;&gt;NOR",G355:G364)</f>
        <v>0</v>
      </c>
      <c r="H354" s="169"/>
      <c r="I354" s="169">
        <f>SUM(I355:I364)</f>
        <v>0</v>
      </c>
      <c r="J354" s="169"/>
      <c r="K354" s="169">
        <f>SUM(K355:K364)</f>
        <v>0</v>
      </c>
      <c r="L354" s="169"/>
      <c r="M354" s="169">
        <f>SUM(M355:M364)</f>
        <v>0</v>
      </c>
      <c r="N354" s="169"/>
      <c r="O354" s="169">
        <f>SUM(O355:O364)</f>
        <v>0</v>
      </c>
      <c r="P354" s="169"/>
      <c r="Q354" s="169">
        <f>SUM(Q355:Q364)</f>
        <v>0</v>
      </c>
      <c r="R354" s="169"/>
      <c r="S354" s="169"/>
      <c r="T354" s="169"/>
      <c r="U354" s="169"/>
      <c r="V354" s="169">
        <f>SUM(V355:V364)</f>
        <v>0</v>
      </c>
      <c r="W354" s="169"/>
      <c r="X354" s="169"/>
      <c r="AG354" t="s">
        <v>103</v>
      </c>
    </row>
    <row r="355" spans="1:60" outlineLevel="1" x14ac:dyDescent="0.2">
      <c r="A355" s="176">
        <v>110</v>
      </c>
      <c r="B355" s="177" t="s">
        <v>529</v>
      </c>
      <c r="C355" s="190" t="s">
        <v>530</v>
      </c>
      <c r="D355" s="178" t="s">
        <v>531</v>
      </c>
      <c r="E355" s="179">
        <v>1</v>
      </c>
      <c r="F355" s="180"/>
      <c r="G355" s="181">
        <f>ROUND(E355*F355,2)</f>
        <v>0</v>
      </c>
      <c r="H355" s="164"/>
      <c r="I355" s="163">
        <f>ROUND(E355*H355,2)</f>
        <v>0</v>
      </c>
      <c r="J355" s="164"/>
      <c r="K355" s="163">
        <f>ROUND(E355*J355,2)</f>
        <v>0</v>
      </c>
      <c r="L355" s="163">
        <v>21</v>
      </c>
      <c r="M355" s="163">
        <f>G355*(1+L355/100)</f>
        <v>0</v>
      </c>
      <c r="N355" s="163">
        <v>0</v>
      </c>
      <c r="O355" s="163">
        <f>ROUND(E355*N355,2)</f>
        <v>0</v>
      </c>
      <c r="P355" s="163">
        <v>0</v>
      </c>
      <c r="Q355" s="163">
        <f>ROUND(E355*P355,2)</f>
        <v>0</v>
      </c>
      <c r="R355" s="163"/>
      <c r="S355" s="163" t="s">
        <v>107</v>
      </c>
      <c r="T355" s="163" t="s">
        <v>220</v>
      </c>
      <c r="U355" s="163">
        <v>0</v>
      </c>
      <c r="V355" s="163">
        <f>ROUND(E355*U355,2)</f>
        <v>0</v>
      </c>
      <c r="W355" s="163"/>
      <c r="X355" s="163" t="s">
        <v>532</v>
      </c>
      <c r="Y355" s="154"/>
      <c r="Z355" s="154"/>
      <c r="AA355" s="154"/>
      <c r="AB355" s="154"/>
      <c r="AC355" s="154"/>
      <c r="AD355" s="154"/>
      <c r="AE355" s="154"/>
      <c r="AF355" s="154"/>
      <c r="AG355" s="154" t="s">
        <v>533</v>
      </c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</row>
    <row r="356" spans="1:60" outlineLevel="1" x14ac:dyDescent="0.2">
      <c r="A356" s="161"/>
      <c r="B356" s="162"/>
      <c r="C356" s="254" t="s">
        <v>534</v>
      </c>
      <c r="D356" s="255"/>
      <c r="E356" s="255"/>
      <c r="F356" s="255"/>
      <c r="G356" s="255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54"/>
      <c r="Z356" s="154"/>
      <c r="AA356" s="154"/>
      <c r="AB356" s="154"/>
      <c r="AC356" s="154"/>
      <c r="AD356" s="154"/>
      <c r="AE356" s="154"/>
      <c r="AF356" s="154"/>
      <c r="AG356" s="154" t="s">
        <v>279</v>
      </c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</row>
    <row r="357" spans="1:60" outlineLevel="1" x14ac:dyDescent="0.2">
      <c r="A357" s="161"/>
      <c r="B357" s="162"/>
      <c r="C357" s="252" t="s">
        <v>535</v>
      </c>
      <c r="D357" s="253"/>
      <c r="E357" s="253"/>
      <c r="F357" s="253"/>
      <c r="G357" s="25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54"/>
      <c r="Z357" s="154"/>
      <c r="AA357" s="154"/>
      <c r="AB357" s="154"/>
      <c r="AC357" s="154"/>
      <c r="AD357" s="154"/>
      <c r="AE357" s="154"/>
      <c r="AF357" s="154"/>
      <c r="AG357" s="154" t="s">
        <v>279</v>
      </c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</row>
    <row r="358" spans="1:60" ht="22.5" outlineLevel="1" x14ac:dyDescent="0.2">
      <c r="A358" s="176">
        <v>111</v>
      </c>
      <c r="B358" s="177" t="s">
        <v>536</v>
      </c>
      <c r="C358" s="190" t="s">
        <v>537</v>
      </c>
      <c r="D358" s="178" t="s">
        <v>223</v>
      </c>
      <c r="E358" s="179">
        <v>288</v>
      </c>
      <c r="F358" s="180"/>
      <c r="G358" s="181">
        <f>ROUND(E358*F358,2)</f>
        <v>0</v>
      </c>
      <c r="H358" s="164"/>
      <c r="I358" s="163">
        <f>ROUND(E358*H358,2)</f>
        <v>0</v>
      </c>
      <c r="J358" s="164"/>
      <c r="K358" s="163">
        <f>ROUND(E358*J358,2)</f>
        <v>0</v>
      </c>
      <c r="L358" s="163">
        <v>21</v>
      </c>
      <c r="M358" s="163">
        <f>G358*(1+L358/100)</f>
        <v>0</v>
      </c>
      <c r="N358" s="163">
        <v>0</v>
      </c>
      <c r="O358" s="163">
        <f>ROUND(E358*N358,2)</f>
        <v>0</v>
      </c>
      <c r="P358" s="163">
        <v>0</v>
      </c>
      <c r="Q358" s="163">
        <f>ROUND(E358*P358,2)</f>
        <v>0</v>
      </c>
      <c r="R358" s="163"/>
      <c r="S358" s="163" t="s">
        <v>219</v>
      </c>
      <c r="T358" s="163" t="s">
        <v>220</v>
      </c>
      <c r="U358" s="163">
        <v>0</v>
      </c>
      <c r="V358" s="163">
        <f>ROUND(E358*U358,2)</f>
        <v>0</v>
      </c>
      <c r="W358" s="163"/>
      <c r="X358" s="163" t="s">
        <v>532</v>
      </c>
      <c r="Y358" s="154"/>
      <c r="Z358" s="154"/>
      <c r="AA358" s="154"/>
      <c r="AB358" s="154"/>
      <c r="AC358" s="154"/>
      <c r="AD358" s="154"/>
      <c r="AE358" s="154"/>
      <c r="AF358" s="154"/>
      <c r="AG358" s="154" t="s">
        <v>533</v>
      </c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</row>
    <row r="359" spans="1:60" outlineLevel="1" x14ac:dyDescent="0.2">
      <c r="A359" s="161"/>
      <c r="B359" s="162"/>
      <c r="C359" s="191" t="s">
        <v>538</v>
      </c>
      <c r="D359" s="165"/>
      <c r="E359" s="166">
        <v>288</v>
      </c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54"/>
      <c r="Z359" s="154"/>
      <c r="AA359" s="154"/>
      <c r="AB359" s="154"/>
      <c r="AC359" s="154"/>
      <c r="AD359" s="154"/>
      <c r="AE359" s="154"/>
      <c r="AF359" s="154"/>
      <c r="AG359" s="154" t="s">
        <v>111</v>
      </c>
      <c r="AH359" s="154">
        <v>0</v>
      </c>
      <c r="AI359" s="154"/>
      <c r="AJ359" s="154"/>
      <c r="AK359" s="154"/>
      <c r="AL359" s="154"/>
      <c r="AM359" s="154"/>
      <c r="AN359" s="154"/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</row>
    <row r="360" spans="1:60" outlineLevel="1" x14ac:dyDescent="0.2">
      <c r="A360" s="182">
        <v>112</v>
      </c>
      <c r="B360" s="183" t="s">
        <v>539</v>
      </c>
      <c r="C360" s="192" t="s">
        <v>540</v>
      </c>
      <c r="D360" s="184" t="s">
        <v>541</v>
      </c>
      <c r="E360" s="185">
        <v>1</v>
      </c>
      <c r="F360" s="186"/>
      <c r="G360" s="187">
        <f>ROUND(E360*F360,2)</f>
        <v>0</v>
      </c>
      <c r="H360" s="164"/>
      <c r="I360" s="163">
        <f>ROUND(E360*H360,2)</f>
        <v>0</v>
      </c>
      <c r="J360" s="164"/>
      <c r="K360" s="163">
        <f>ROUND(E360*J360,2)</f>
        <v>0</v>
      </c>
      <c r="L360" s="163">
        <v>21</v>
      </c>
      <c r="M360" s="163">
        <f>G360*(1+L360/100)</f>
        <v>0</v>
      </c>
      <c r="N360" s="163">
        <v>0</v>
      </c>
      <c r="O360" s="163">
        <f>ROUND(E360*N360,2)</f>
        <v>0</v>
      </c>
      <c r="P360" s="163">
        <v>0</v>
      </c>
      <c r="Q360" s="163">
        <f>ROUND(E360*P360,2)</f>
        <v>0</v>
      </c>
      <c r="R360" s="163"/>
      <c r="S360" s="163" t="s">
        <v>219</v>
      </c>
      <c r="T360" s="163" t="s">
        <v>220</v>
      </c>
      <c r="U360" s="163">
        <v>0</v>
      </c>
      <c r="V360" s="163">
        <f>ROUND(E360*U360,2)</f>
        <v>0</v>
      </c>
      <c r="W360" s="163"/>
      <c r="X360" s="163" t="s">
        <v>532</v>
      </c>
      <c r="Y360" s="154"/>
      <c r="Z360" s="154"/>
      <c r="AA360" s="154"/>
      <c r="AB360" s="154"/>
      <c r="AC360" s="154"/>
      <c r="AD360" s="154"/>
      <c r="AE360" s="154"/>
      <c r="AF360" s="154"/>
      <c r="AG360" s="154" t="s">
        <v>533</v>
      </c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</row>
    <row r="361" spans="1:60" outlineLevel="1" x14ac:dyDescent="0.2">
      <c r="A361" s="182">
        <v>113</v>
      </c>
      <c r="B361" s="183" t="s">
        <v>542</v>
      </c>
      <c r="C361" s="192" t="s">
        <v>543</v>
      </c>
      <c r="D361" s="184" t="s">
        <v>531</v>
      </c>
      <c r="E361" s="185">
        <v>1</v>
      </c>
      <c r="F361" s="186"/>
      <c r="G361" s="187">
        <f>ROUND(E361*F361,2)</f>
        <v>0</v>
      </c>
      <c r="H361" s="164"/>
      <c r="I361" s="163">
        <f>ROUND(E361*H361,2)</f>
        <v>0</v>
      </c>
      <c r="J361" s="164"/>
      <c r="K361" s="163">
        <f>ROUND(E361*J361,2)</f>
        <v>0</v>
      </c>
      <c r="L361" s="163">
        <v>21</v>
      </c>
      <c r="M361" s="163">
        <f>G361*(1+L361/100)</f>
        <v>0</v>
      </c>
      <c r="N361" s="163">
        <v>0</v>
      </c>
      <c r="O361" s="163">
        <f>ROUND(E361*N361,2)</f>
        <v>0</v>
      </c>
      <c r="P361" s="163">
        <v>0</v>
      </c>
      <c r="Q361" s="163">
        <f>ROUND(E361*P361,2)</f>
        <v>0</v>
      </c>
      <c r="R361" s="163"/>
      <c r="S361" s="163" t="s">
        <v>219</v>
      </c>
      <c r="T361" s="163" t="s">
        <v>220</v>
      </c>
      <c r="U361" s="163">
        <v>0</v>
      </c>
      <c r="V361" s="163">
        <f>ROUND(E361*U361,2)</f>
        <v>0</v>
      </c>
      <c r="W361" s="163"/>
      <c r="X361" s="163" t="s">
        <v>532</v>
      </c>
      <c r="Y361" s="154"/>
      <c r="Z361" s="154"/>
      <c r="AA361" s="154"/>
      <c r="AB361" s="154"/>
      <c r="AC361" s="154"/>
      <c r="AD361" s="154"/>
      <c r="AE361" s="154"/>
      <c r="AF361" s="154"/>
      <c r="AG361" s="154" t="s">
        <v>533</v>
      </c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</row>
    <row r="362" spans="1:60" outlineLevel="1" x14ac:dyDescent="0.2">
      <c r="A362" s="182">
        <v>114</v>
      </c>
      <c r="B362" s="183" t="s">
        <v>544</v>
      </c>
      <c r="C362" s="192" t="s">
        <v>545</v>
      </c>
      <c r="D362" s="184" t="s">
        <v>531</v>
      </c>
      <c r="E362" s="185">
        <v>1</v>
      </c>
      <c r="F362" s="186"/>
      <c r="G362" s="187">
        <f>ROUND(E362*F362,2)</f>
        <v>0</v>
      </c>
      <c r="H362" s="164"/>
      <c r="I362" s="163">
        <f>ROUND(E362*H362,2)</f>
        <v>0</v>
      </c>
      <c r="J362" s="164"/>
      <c r="K362" s="163">
        <f>ROUND(E362*J362,2)</f>
        <v>0</v>
      </c>
      <c r="L362" s="163">
        <v>21</v>
      </c>
      <c r="M362" s="163">
        <f>G362*(1+L362/100)</f>
        <v>0</v>
      </c>
      <c r="N362" s="163">
        <v>0</v>
      </c>
      <c r="O362" s="163">
        <f>ROUND(E362*N362,2)</f>
        <v>0</v>
      </c>
      <c r="P362" s="163">
        <v>0</v>
      </c>
      <c r="Q362" s="163">
        <f>ROUND(E362*P362,2)</f>
        <v>0</v>
      </c>
      <c r="R362" s="163"/>
      <c r="S362" s="163" t="s">
        <v>219</v>
      </c>
      <c r="T362" s="163" t="s">
        <v>220</v>
      </c>
      <c r="U362" s="163">
        <v>0</v>
      </c>
      <c r="V362" s="163">
        <f>ROUND(E362*U362,2)</f>
        <v>0</v>
      </c>
      <c r="W362" s="163"/>
      <c r="X362" s="163" t="s">
        <v>532</v>
      </c>
      <c r="Y362" s="154"/>
      <c r="Z362" s="154"/>
      <c r="AA362" s="154"/>
      <c r="AB362" s="154"/>
      <c r="AC362" s="154"/>
      <c r="AD362" s="154"/>
      <c r="AE362" s="154"/>
      <c r="AF362" s="154"/>
      <c r="AG362" s="154" t="s">
        <v>533</v>
      </c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</row>
    <row r="363" spans="1:60" outlineLevel="1" x14ac:dyDescent="0.2">
      <c r="A363" s="182">
        <v>115</v>
      </c>
      <c r="B363" s="183" t="s">
        <v>546</v>
      </c>
      <c r="C363" s="192" t="s">
        <v>547</v>
      </c>
      <c r="D363" s="184" t="s">
        <v>531</v>
      </c>
      <c r="E363" s="185">
        <v>1</v>
      </c>
      <c r="F363" s="186"/>
      <c r="G363" s="187">
        <f>ROUND(E363*F363,2)</f>
        <v>0</v>
      </c>
      <c r="H363" s="164"/>
      <c r="I363" s="163">
        <f>ROUND(E363*H363,2)</f>
        <v>0</v>
      </c>
      <c r="J363" s="164"/>
      <c r="K363" s="163">
        <f>ROUND(E363*J363,2)</f>
        <v>0</v>
      </c>
      <c r="L363" s="163">
        <v>21</v>
      </c>
      <c r="M363" s="163">
        <f>G363*(1+L363/100)</f>
        <v>0</v>
      </c>
      <c r="N363" s="163">
        <v>0</v>
      </c>
      <c r="O363" s="163">
        <f>ROUND(E363*N363,2)</f>
        <v>0</v>
      </c>
      <c r="P363" s="163">
        <v>0</v>
      </c>
      <c r="Q363" s="163">
        <f>ROUND(E363*P363,2)</f>
        <v>0</v>
      </c>
      <c r="R363" s="163"/>
      <c r="S363" s="163" t="s">
        <v>219</v>
      </c>
      <c r="T363" s="163" t="s">
        <v>220</v>
      </c>
      <c r="U363" s="163">
        <v>0</v>
      </c>
      <c r="V363" s="163">
        <f>ROUND(E363*U363,2)</f>
        <v>0</v>
      </c>
      <c r="W363" s="163"/>
      <c r="X363" s="163" t="s">
        <v>532</v>
      </c>
      <c r="Y363" s="154"/>
      <c r="Z363" s="154"/>
      <c r="AA363" s="154"/>
      <c r="AB363" s="154"/>
      <c r="AC363" s="154"/>
      <c r="AD363" s="154"/>
      <c r="AE363" s="154"/>
      <c r="AF363" s="154"/>
      <c r="AG363" s="154" t="s">
        <v>533</v>
      </c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</row>
    <row r="364" spans="1:60" outlineLevel="1" x14ac:dyDescent="0.2">
      <c r="A364" s="182">
        <v>116</v>
      </c>
      <c r="B364" s="183" t="s">
        <v>548</v>
      </c>
      <c r="C364" s="192" t="s">
        <v>549</v>
      </c>
      <c r="D364" s="184" t="s">
        <v>531</v>
      </c>
      <c r="E364" s="185">
        <v>1</v>
      </c>
      <c r="F364" s="186"/>
      <c r="G364" s="187">
        <f>ROUND(E364*F364,2)</f>
        <v>0</v>
      </c>
      <c r="H364" s="164"/>
      <c r="I364" s="163">
        <f>ROUND(E364*H364,2)</f>
        <v>0</v>
      </c>
      <c r="J364" s="164"/>
      <c r="K364" s="163">
        <f>ROUND(E364*J364,2)</f>
        <v>0</v>
      </c>
      <c r="L364" s="163">
        <v>21</v>
      </c>
      <c r="M364" s="163">
        <f>G364*(1+L364/100)</f>
        <v>0</v>
      </c>
      <c r="N364" s="163">
        <v>0</v>
      </c>
      <c r="O364" s="163">
        <f>ROUND(E364*N364,2)</f>
        <v>0</v>
      </c>
      <c r="P364" s="163">
        <v>0</v>
      </c>
      <c r="Q364" s="163">
        <f>ROUND(E364*P364,2)</f>
        <v>0</v>
      </c>
      <c r="R364" s="163"/>
      <c r="S364" s="163" t="s">
        <v>219</v>
      </c>
      <c r="T364" s="163" t="s">
        <v>220</v>
      </c>
      <c r="U364" s="163">
        <v>0</v>
      </c>
      <c r="V364" s="163">
        <f>ROUND(E364*U364,2)</f>
        <v>0</v>
      </c>
      <c r="W364" s="163"/>
      <c r="X364" s="163" t="s">
        <v>532</v>
      </c>
      <c r="Y364" s="154"/>
      <c r="Z364" s="154"/>
      <c r="AA364" s="154"/>
      <c r="AB364" s="154"/>
      <c r="AC364" s="154"/>
      <c r="AD364" s="154"/>
      <c r="AE364" s="154"/>
      <c r="AF364" s="154"/>
      <c r="AG364" s="154" t="s">
        <v>533</v>
      </c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</row>
    <row r="365" spans="1:60" x14ac:dyDescent="0.2">
      <c r="A365" s="170" t="s">
        <v>102</v>
      </c>
      <c r="B365" s="171" t="s">
        <v>76</v>
      </c>
      <c r="C365" s="189" t="s">
        <v>30</v>
      </c>
      <c r="D365" s="172"/>
      <c r="E365" s="173"/>
      <c r="F365" s="174"/>
      <c r="G365" s="175">
        <f>SUMIF(AG366:AG370,"&lt;&gt;NOR",G366:G370)</f>
        <v>0</v>
      </c>
      <c r="H365" s="169"/>
      <c r="I365" s="169">
        <f>SUM(I366:I370)</f>
        <v>0</v>
      </c>
      <c r="J365" s="169"/>
      <c r="K365" s="169">
        <f>SUM(K366:K370)</f>
        <v>0</v>
      </c>
      <c r="L365" s="169"/>
      <c r="M365" s="169">
        <f>SUM(M366:M370)</f>
        <v>0</v>
      </c>
      <c r="N365" s="169"/>
      <c r="O365" s="169">
        <f>SUM(O366:O370)</f>
        <v>0</v>
      </c>
      <c r="P365" s="169"/>
      <c r="Q365" s="169">
        <f>SUM(Q366:Q370)</f>
        <v>0</v>
      </c>
      <c r="R365" s="169"/>
      <c r="S365" s="169"/>
      <c r="T365" s="169"/>
      <c r="U365" s="169"/>
      <c r="V365" s="169">
        <f>SUM(V366:V370)</f>
        <v>0</v>
      </c>
      <c r="W365" s="169"/>
      <c r="X365" s="169"/>
      <c r="AG365" t="s">
        <v>103</v>
      </c>
    </row>
    <row r="366" spans="1:60" outlineLevel="1" x14ac:dyDescent="0.2">
      <c r="A366" s="182">
        <v>117</v>
      </c>
      <c r="B366" s="183" t="s">
        <v>550</v>
      </c>
      <c r="C366" s="192" t="s">
        <v>551</v>
      </c>
      <c r="D366" s="184" t="s">
        <v>531</v>
      </c>
      <c r="E366" s="185">
        <v>1</v>
      </c>
      <c r="F366" s="186"/>
      <c r="G366" s="187">
        <f>ROUND(E366*F366,2)</f>
        <v>0</v>
      </c>
      <c r="H366" s="164"/>
      <c r="I366" s="163">
        <f>ROUND(E366*H366,2)</f>
        <v>0</v>
      </c>
      <c r="J366" s="164"/>
      <c r="K366" s="163">
        <f>ROUND(E366*J366,2)</f>
        <v>0</v>
      </c>
      <c r="L366" s="163">
        <v>21</v>
      </c>
      <c r="M366" s="163">
        <f>G366*(1+L366/100)</f>
        <v>0</v>
      </c>
      <c r="N366" s="163">
        <v>0</v>
      </c>
      <c r="O366" s="163">
        <f>ROUND(E366*N366,2)</f>
        <v>0</v>
      </c>
      <c r="P366" s="163">
        <v>0</v>
      </c>
      <c r="Q366" s="163">
        <f>ROUND(E366*P366,2)</f>
        <v>0</v>
      </c>
      <c r="R366" s="163"/>
      <c r="S366" s="163" t="s">
        <v>219</v>
      </c>
      <c r="T366" s="163" t="s">
        <v>220</v>
      </c>
      <c r="U366" s="163">
        <v>0</v>
      </c>
      <c r="V366" s="163">
        <f>ROUND(E366*U366,2)</f>
        <v>0</v>
      </c>
      <c r="W366" s="163"/>
      <c r="X366" s="163" t="s">
        <v>532</v>
      </c>
      <c r="Y366" s="154"/>
      <c r="Z366" s="154"/>
      <c r="AA366" s="154"/>
      <c r="AB366" s="154"/>
      <c r="AC366" s="154"/>
      <c r="AD366" s="154"/>
      <c r="AE366" s="154"/>
      <c r="AF366" s="154"/>
      <c r="AG366" s="154" t="s">
        <v>533</v>
      </c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</row>
    <row r="367" spans="1:60" outlineLevel="1" x14ac:dyDescent="0.2">
      <c r="A367" s="182">
        <v>118</v>
      </c>
      <c r="B367" s="183" t="s">
        <v>552</v>
      </c>
      <c r="C367" s="192" t="s">
        <v>553</v>
      </c>
      <c r="D367" s="184" t="s">
        <v>531</v>
      </c>
      <c r="E367" s="185">
        <v>1</v>
      </c>
      <c r="F367" s="186"/>
      <c r="G367" s="187">
        <f>ROUND(E367*F367,2)</f>
        <v>0</v>
      </c>
      <c r="H367" s="164"/>
      <c r="I367" s="163">
        <f>ROUND(E367*H367,2)</f>
        <v>0</v>
      </c>
      <c r="J367" s="164"/>
      <c r="K367" s="163">
        <f>ROUND(E367*J367,2)</f>
        <v>0</v>
      </c>
      <c r="L367" s="163">
        <v>21</v>
      </c>
      <c r="M367" s="163">
        <f>G367*(1+L367/100)</f>
        <v>0</v>
      </c>
      <c r="N367" s="163">
        <v>0</v>
      </c>
      <c r="O367" s="163">
        <f>ROUND(E367*N367,2)</f>
        <v>0</v>
      </c>
      <c r="P367" s="163">
        <v>0</v>
      </c>
      <c r="Q367" s="163">
        <f>ROUND(E367*P367,2)</f>
        <v>0</v>
      </c>
      <c r="R367" s="163"/>
      <c r="S367" s="163" t="s">
        <v>219</v>
      </c>
      <c r="T367" s="163" t="s">
        <v>220</v>
      </c>
      <c r="U367" s="163">
        <v>0</v>
      </c>
      <c r="V367" s="163">
        <f>ROUND(E367*U367,2)</f>
        <v>0</v>
      </c>
      <c r="W367" s="163"/>
      <c r="X367" s="163" t="s">
        <v>532</v>
      </c>
      <c r="Y367" s="154"/>
      <c r="Z367" s="154"/>
      <c r="AA367" s="154"/>
      <c r="AB367" s="154"/>
      <c r="AC367" s="154"/>
      <c r="AD367" s="154"/>
      <c r="AE367" s="154"/>
      <c r="AF367" s="154"/>
      <c r="AG367" s="154" t="s">
        <v>533</v>
      </c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</row>
    <row r="368" spans="1:60" outlineLevel="1" x14ac:dyDescent="0.2">
      <c r="A368" s="182">
        <v>119</v>
      </c>
      <c r="B368" s="183" t="s">
        <v>554</v>
      </c>
      <c r="C368" s="192" t="s">
        <v>555</v>
      </c>
      <c r="D368" s="184" t="s">
        <v>531</v>
      </c>
      <c r="E368" s="185">
        <v>1</v>
      </c>
      <c r="F368" s="186"/>
      <c r="G368" s="187">
        <f>ROUND(E368*F368,2)</f>
        <v>0</v>
      </c>
      <c r="H368" s="164"/>
      <c r="I368" s="163">
        <f>ROUND(E368*H368,2)</f>
        <v>0</v>
      </c>
      <c r="J368" s="164"/>
      <c r="K368" s="163">
        <f>ROUND(E368*J368,2)</f>
        <v>0</v>
      </c>
      <c r="L368" s="163">
        <v>21</v>
      </c>
      <c r="M368" s="163">
        <f>G368*(1+L368/100)</f>
        <v>0</v>
      </c>
      <c r="N368" s="163">
        <v>0</v>
      </c>
      <c r="O368" s="163">
        <f>ROUND(E368*N368,2)</f>
        <v>0</v>
      </c>
      <c r="P368" s="163">
        <v>0</v>
      </c>
      <c r="Q368" s="163">
        <f>ROUND(E368*P368,2)</f>
        <v>0</v>
      </c>
      <c r="R368" s="163"/>
      <c r="S368" s="163" t="s">
        <v>219</v>
      </c>
      <c r="T368" s="163" t="s">
        <v>220</v>
      </c>
      <c r="U368" s="163">
        <v>0</v>
      </c>
      <c r="V368" s="163">
        <f>ROUND(E368*U368,2)</f>
        <v>0</v>
      </c>
      <c r="W368" s="163"/>
      <c r="X368" s="163" t="s">
        <v>532</v>
      </c>
      <c r="Y368" s="154"/>
      <c r="Z368" s="154"/>
      <c r="AA368" s="154"/>
      <c r="AB368" s="154"/>
      <c r="AC368" s="154"/>
      <c r="AD368" s="154"/>
      <c r="AE368" s="154"/>
      <c r="AF368" s="154"/>
      <c r="AG368" s="154" t="s">
        <v>533</v>
      </c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</row>
    <row r="369" spans="1:60" outlineLevel="1" x14ac:dyDescent="0.2">
      <c r="A369" s="182">
        <v>120</v>
      </c>
      <c r="B369" s="183" t="s">
        <v>556</v>
      </c>
      <c r="C369" s="192" t="s">
        <v>557</v>
      </c>
      <c r="D369" s="184" t="s">
        <v>541</v>
      </c>
      <c r="E369" s="185">
        <v>1</v>
      </c>
      <c r="F369" s="186"/>
      <c r="G369" s="187">
        <f>ROUND(E369*F369,2)</f>
        <v>0</v>
      </c>
      <c r="H369" s="164"/>
      <c r="I369" s="163">
        <f>ROUND(E369*H369,2)</f>
        <v>0</v>
      </c>
      <c r="J369" s="164"/>
      <c r="K369" s="163">
        <f>ROUND(E369*J369,2)</f>
        <v>0</v>
      </c>
      <c r="L369" s="163">
        <v>21</v>
      </c>
      <c r="M369" s="163">
        <f>G369*(1+L369/100)</f>
        <v>0</v>
      </c>
      <c r="N369" s="163">
        <v>0</v>
      </c>
      <c r="O369" s="163">
        <f>ROUND(E369*N369,2)</f>
        <v>0</v>
      </c>
      <c r="P369" s="163">
        <v>0</v>
      </c>
      <c r="Q369" s="163">
        <f>ROUND(E369*P369,2)</f>
        <v>0</v>
      </c>
      <c r="R369" s="163"/>
      <c r="S369" s="163" t="s">
        <v>219</v>
      </c>
      <c r="T369" s="163" t="s">
        <v>220</v>
      </c>
      <c r="U369" s="163">
        <v>0</v>
      </c>
      <c r="V369" s="163">
        <f>ROUND(E369*U369,2)</f>
        <v>0</v>
      </c>
      <c r="W369" s="163"/>
      <c r="X369" s="163" t="s">
        <v>532</v>
      </c>
      <c r="Y369" s="154"/>
      <c r="Z369" s="154"/>
      <c r="AA369" s="154"/>
      <c r="AB369" s="154"/>
      <c r="AC369" s="154"/>
      <c r="AD369" s="154"/>
      <c r="AE369" s="154"/>
      <c r="AF369" s="154"/>
      <c r="AG369" s="154" t="s">
        <v>533</v>
      </c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</row>
    <row r="370" spans="1:60" outlineLevel="1" x14ac:dyDescent="0.2">
      <c r="A370" s="176">
        <v>121</v>
      </c>
      <c r="B370" s="177" t="s">
        <v>558</v>
      </c>
      <c r="C370" s="190" t="s">
        <v>559</v>
      </c>
      <c r="D370" s="178" t="s">
        <v>560</v>
      </c>
      <c r="E370" s="179">
        <v>3</v>
      </c>
      <c r="F370" s="180"/>
      <c r="G370" s="181">
        <f>ROUND(E370*F370,2)</f>
        <v>0</v>
      </c>
      <c r="H370" s="164"/>
      <c r="I370" s="163">
        <f>ROUND(E370*H370,2)</f>
        <v>0</v>
      </c>
      <c r="J370" s="164"/>
      <c r="K370" s="163">
        <f>ROUND(E370*J370,2)</f>
        <v>0</v>
      </c>
      <c r="L370" s="163">
        <v>21</v>
      </c>
      <c r="M370" s="163">
        <f>G370*(1+L370/100)</f>
        <v>0</v>
      </c>
      <c r="N370" s="163">
        <v>0</v>
      </c>
      <c r="O370" s="163">
        <f>ROUND(E370*N370,2)</f>
        <v>0</v>
      </c>
      <c r="P370" s="163">
        <v>0</v>
      </c>
      <c r="Q370" s="163">
        <f>ROUND(E370*P370,2)</f>
        <v>0</v>
      </c>
      <c r="R370" s="163"/>
      <c r="S370" s="163" t="s">
        <v>219</v>
      </c>
      <c r="T370" s="163" t="s">
        <v>220</v>
      </c>
      <c r="U370" s="163">
        <v>0</v>
      </c>
      <c r="V370" s="163">
        <f>ROUND(E370*U370,2)</f>
        <v>0</v>
      </c>
      <c r="W370" s="163"/>
      <c r="X370" s="163" t="s">
        <v>532</v>
      </c>
      <c r="Y370" s="154"/>
      <c r="Z370" s="154"/>
      <c r="AA370" s="154"/>
      <c r="AB370" s="154"/>
      <c r="AC370" s="154"/>
      <c r="AD370" s="154"/>
      <c r="AE370" s="154"/>
      <c r="AF370" s="154"/>
      <c r="AG370" s="154" t="s">
        <v>533</v>
      </c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</row>
    <row r="371" spans="1:60" x14ac:dyDescent="0.2">
      <c r="A371" s="3"/>
      <c r="B371" s="4"/>
      <c r="C371" s="194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AE371">
        <v>15</v>
      </c>
      <c r="AF371">
        <v>21</v>
      </c>
      <c r="AG371" t="s">
        <v>89</v>
      </c>
    </row>
    <row r="372" spans="1:60" x14ac:dyDescent="0.2">
      <c r="A372" s="157"/>
      <c r="B372" s="158" t="s">
        <v>31</v>
      </c>
      <c r="C372" s="195"/>
      <c r="D372" s="159"/>
      <c r="E372" s="160"/>
      <c r="F372" s="160"/>
      <c r="G372" s="188">
        <f>G8+G122+G138+G142+G147+G342+G344+G346+G354+G365</f>
        <v>0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AE372">
        <f>SUMIF(L7:L370,AE371,G7:G370)</f>
        <v>0</v>
      </c>
      <c r="AF372">
        <f>SUMIF(L7:L370,AF371,G7:G370)</f>
        <v>0</v>
      </c>
      <c r="AG372" t="s">
        <v>561</v>
      </c>
    </row>
    <row r="373" spans="1:60" x14ac:dyDescent="0.2">
      <c r="A373" s="275" t="s">
        <v>562</v>
      </c>
      <c r="B373" s="275"/>
      <c r="C373" s="194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60" x14ac:dyDescent="0.2">
      <c r="A374" s="3"/>
      <c r="B374" s="4" t="s">
        <v>563</v>
      </c>
      <c r="C374" s="194" t="s">
        <v>564</v>
      </c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AG374" t="s">
        <v>565</v>
      </c>
    </row>
    <row r="375" spans="1:60" ht="25.5" x14ac:dyDescent="0.2">
      <c r="A375" s="3"/>
      <c r="B375" s="4" t="s">
        <v>566</v>
      </c>
      <c r="C375" s="194" t="s">
        <v>567</v>
      </c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AG375" t="s">
        <v>568</v>
      </c>
    </row>
    <row r="376" spans="1:60" x14ac:dyDescent="0.2">
      <c r="A376" s="3"/>
      <c r="B376" s="4"/>
      <c r="C376" s="194" t="s">
        <v>569</v>
      </c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AG376" t="s">
        <v>570</v>
      </c>
    </row>
    <row r="377" spans="1:60" x14ac:dyDescent="0.2">
      <c r="A377" s="3"/>
      <c r="B377" s="4"/>
      <c r="C377" s="194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60" x14ac:dyDescent="0.2">
      <c r="A378" s="3"/>
      <c r="B378" s="4"/>
      <c r="C378" s="194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60" x14ac:dyDescent="0.2">
      <c r="A379" s="3"/>
      <c r="B379" s="4"/>
      <c r="C379" s="194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60" x14ac:dyDescent="0.2">
      <c r="A380" s="276" t="s">
        <v>571</v>
      </c>
      <c r="B380" s="276"/>
      <c r="C380" s="277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60" x14ac:dyDescent="0.2">
      <c r="A381" s="256"/>
      <c r="B381" s="257"/>
      <c r="C381" s="258"/>
      <c r="D381" s="257"/>
      <c r="E381" s="257"/>
      <c r="F381" s="257"/>
      <c r="G381" s="259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AG381" t="s">
        <v>572</v>
      </c>
    </row>
    <row r="382" spans="1:60" x14ac:dyDescent="0.2">
      <c r="A382" s="260"/>
      <c r="B382" s="261"/>
      <c r="C382" s="262"/>
      <c r="D382" s="261"/>
      <c r="E382" s="261"/>
      <c r="F382" s="261"/>
      <c r="G382" s="26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60" x14ac:dyDescent="0.2">
      <c r="A383" s="260"/>
      <c r="B383" s="261"/>
      <c r="C383" s="262"/>
      <c r="D383" s="261"/>
      <c r="E383" s="261"/>
      <c r="F383" s="261"/>
      <c r="G383" s="26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60" x14ac:dyDescent="0.2">
      <c r="A384" s="260"/>
      <c r="B384" s="261"/>
      <c r="C384" s="262"/>
      <c r="D384" s="261"/>
      <c r="E384" s="261"/>
      <c r="F384" s="261"/>
      <c r="G384" s="26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33" x14ac:dyDescent="0.2">
      <c r="A385" s="264"/>
      <c r="B385" s="265"/>
      <c r="C385" s="266"/>
      <c r="D385" s="265"/>
      <c r="E385" s="265"/>
      <c r="F385" s="265"/>
      <c r="G385" s="26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33" x14ac:dyDescent="0.2">
      <c r="A386" s="3"/>
      <c r="B386" s="4"/>
      <c r="C386" s="194"/>
      <c r="D386" s="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33" x14ac:dyDescent="0.2">
      <c r="C387" s="196"/>
      <c r="D387" s="10"/>
      <c r="AG387" t="s">
        <v>573</v>
      </c>
    </row>
    <row r="388" spans="1:33" x14ac:dyDescent="0.2">
      <c r="D388" s="10"/>
    </row>
    <row r="389" spans="1:33" x14ac:dyDescent="0.2">
      <c r="D389" s="10"/>
    </row>
    <row r="390" spans="1:33" x14ac:dyDescent="0.2">
      <c r="D390" s="10"/>
    </row>
    <row r="391" spans="1:33" x14ac:dyDescent="0.2">
      <c r="D391" s="10"/>
    </row>
    <row r="392" spans="1:33" x14ac:dyDescent="0.2">
      <c r="D392" s="10"/>
    </row>
    <row r="393" spans="1:33" x14ac:dyDescent="0.2">
      <c r="D393" s="10"/>
    </row>
    <row r="394" spans="1:33" x14ac:dyDescent="0.2">
      <c r="D394" s="10"/>
    </row>
    <row r="395" spans="1:33" x14ac:dyDescent="0.2">
      <c r="D395" s="10"/>
    </row>
    <row r="396" spans="1:33" x14ac:dyDescent="0.2">
      <c r="D396" s="10"/>
    </row>
    <row r="397" spans="1:33" x14ac:dyDescent="0.2">
      <c r="D397" s="10"/>
    </row>
    <row r="398" spans="1:33" x14ac:dyDescent="0.2">
      <c r="D398" s="10"/>
    </row>
    <row r="399" spans="1:33" x14ac:dyDescent="0.2">
      <c r="D399" s="10"/>
    </row>
    <row r="400" spans="1:33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5">
    <mergeCell ref="A1:G1"/>
    <mergeCell ref="C2:G2"/>
    <mergeCell ref="C3:G3"/>
    <mergeCell ref="C4:G4"/>
    <mergeCell ref="A373:B373"/>
    <mergeCell ref="C164:G164"/>
    <mergeCell ref="C165:G165"/>
    <mergeCell ref="C166:G166"/>
    <mergeCell ref="C173:G173"/>
    <mergeCell ref="C186:G186"/>
    <mergeCell ref="A381:G385"/>
    <mergeCell ref="C149:G149"/>
    <mergeCell ref="C150:G150"/>
    <mergeCell ref="C151:G151"/>
    <mergeCell ref="C156:G156"/>
    <mergeCell ref="C157:G157"/>
    <mergeCell ref="C158:G158"/>
    <mergeCell ref="C160:G160"/>
    <mergeCell ref="C161:G161"/>
    <mergeCell ref="C162:G162"/>
    <mergeCell ref="A380:C380"/>
    <mergeCell ref="C174:G174"/>
    <mergeCell ref="C175:G175"/>
    <mergeCell ref="C177:G177"/>
    <mergeCell ref="C178:G178"/>
    <mergeCell ref="C179:G179"/>
    <mergeCell ref="C219:G219"/>
    <mergeCell ref="C197:G197"/>
    <mergeCell ref="C203:G203"/>
    <mergeCell ref="C204:G204"/>
    <mergeCell ref="C205:G205"/>
    <mergeCell ref="C212:G212"/>
    <mergeCell ref="C213:G213"/>
    <mergeCell ref="C214:G214"/>
    <mergeCell ref="C215:G215"/>
    <mergeCell ref="C216:G216"/>
    <mergeCell ref="C217:G217"/>
    <mergeCell ref="C218:G218"/>
    <mergeCell ref="C357:G357"/>
    <mergeCell ref="C220:G220"/>
    <mergeCell ref="C221:G221"/>
    <mergeCell ref="C222:G222"/>
    <mergeCell ref="C223:G223"/>
    <mergeCell ref="C224:G224"/>
    <mergeCell ref="C356:G35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IO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'IO 01 1 Pol'!Názvy_tisku</vt:lpstr>
      <vt:lpstr>oadresa</vt:lpstr>
      <vt:lpstr>Stavba!Objednatel</vt:lpstr>
      <vt:lpstr>Stavba!Objekt</vt:lpstr>
      <vt:lpstr>'IO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Běťák</dc:creator>
  <cp:lastModifiedBy>Lukáš Gottwald</cp:lastModifiedBy>
  <cp:lastPrinted>2019-03-19T12:27:02Z</cp:lastPrinted>
  <dcterms:created xsi:type="dcterms:W3CDTF">2009-04-08T07:15:50Z</dcterms:created>
  <dcterms:modified xsi:type="dcterms:W3CDTF">2021-11-03T06:15:31Z</dcterms:modified>
</cp:coreProperties>
</file>