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_Jobs\2018\LP projekce\KARIBUNI oplocení\odevzdáno 2021_08_31\"/>
    </mc:Choice>
  </mc:AlternateContent>
  <xr:revisionPtr revIDLastSave="0" documentId="8_{CB37603B-AE4F-4664-B034-51ED2825C571}" xr6:coauthVersionLast="47" xr6:coauthVersionMax="47" xr10:uidLastSave="{00000000-0000-0000-0000-000000000000}"/>
  <bookViews>
    <workbookView xWindow="28680" yWindow="-120" windowWidth="28110" windowHeight="182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 1 Naklady" sheetId="12" r:id="rId4"/>
    <sheet name="SO 01 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00 1 Naklady'!$1:$7</definedName>
    <definedName name="_xlnm.Print_Titles" localSheetId="4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 1 Naklady'!$A$1:$X$28</definedName>
    <definedName name="_xlnm.Print_Area" localSheetId="4">'SO 01 1 Pol'!$A$1:$X$238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64" i="1"/>
  <c r="I63" i="1"/>
  <c r="I62" i="1"/>
  <c r="G44" i="1"/>
  <c r="F44" i="1"/>
  <c r="G43" i="1"/>
  <c r="F43" i="1"/>
  <c r="G41" i="1"/>
  <c r="F41" i="1"/>
  <c r="G40" i="1"/>
  <c r="F40" i="1"/>
  <c r="G39" i="1"/>
  <c r="F39" i="1"/>
  <c r="G232" i="13"/>
  <c r="BA214" i="13"/>
  <c r="BA213" i="13"/>
  <c r="BA154" i="13"/>
  <c r="BA146" i="13"/>
  <c r="BA126" i="13"/>
  <c r="BA120" i="13"/>
  <c r="BA97" i="13"/>
  <c r="BA84" i="13"/>
  <c r="BA10" i="13"/>
  <c r="G9" i="13"/>
  <c r="I9" i="13"/>
  <c r="I8" i="13" s="1"/>
  <c r="K9" i="13"/>
  <c r="M9" i="13"/>
  <c r="O9" i="13"/>
  <c r="Q9" i="13"/>
  <c r="Q8" i="13" s="1"/>
  <c r="V9" i="13"/>
  <c r="G18" i="13"/>
  <c r="M18" i="13" s="1"/>
  <c r="I18" i="13"/>
  <c r="K18" i="13"/>
  <c r="K8" i="13" s="1"/>
  <c r="O18" i="13"/>
  <c r="Q18" i="13"/>
  <c r="V18" i="13"/>
  <c r="V8" i="13" s="1"/>
  <c r="G41" i="13"/>
  <c r="I41" i="13"/>
  <c r="K41" i="13"/>
  <c r="M41" i="13"/>
  <c r="O41" i="13"/>
  <c r="Q41" i="13"/>
  <c r="V41" i="13"/>
  <c r="G51" i="13"/>
  <c r="M51" i="13" s="1"/>
  <c r="I51" i="13"/>
  <c r="K51" i="13"/>
  <c r="O51" i="13"/>
  <c r="O8" i="13" s="1"/>
  <c r="Q51" i="13"/>
  <c r="V51" i="13"/>
  <c r="G55" i="13"/>
  <c r="I55" i="13"/>
  <c r="K55" i="13"/>
  <c r="M55" i="13"/>
  <c r="O55" i="13"/>
  <c r="Q55" i="13"/>
  <c r="V55" i="13"/>
  <c r="G69" i="13"/>
  <c r="M69" i="13" s="1"/>
  <c r="I69" i="13"/>
  <c r="K69" i="13"/>
  <c r="O69" i="13"/>
  <c r="Q69" i="13"/>
  <c r="V69" i="13"/>
  <c r="G83" i="13"/>
  <c r="I83" i="13"/>
  <c r="K83" i="13"/>
  <c r="M83" i="13"/>
  <c r="O83" i="13"/>
  <c r="Q83" i="13"/>
  <c r="V83" i="13"/>
  <c r="G87" i="13"/>
  <c r="M87" i="13" s="1"/>
  <c r="I87" i="13"/>
  <c r="K87" i="13"/>
  <c r="O87" i="13"/>
  <c r="Q87" i="13"/>
  <c r="V87" i="13"/>
  <c r="G96" i="13"/>
  <c r="I96" i="13"/>
  <c r="K96" i="13"/>
  <c r="M96" i="13"/>
  <c r="O96" i="13"/>
  <c r="Q96" i="13"/>
  <c r="V96" i="13"/>
  <c r="G100" i="13"/>
  <c r="I100" i="13"/>
  <c r="I99" i="13" s="1"/>
  <c r="K100" i="13"/>
  <c r="M100" i="13"/>
  <c r="O100" i="13"/>
  <c r="Q100" i="13"/>
  <c r="Q99" i="13" s="1"/>
  <c r="V100" i="13"/>
  <c r="G106" i="13"/>
  <c r="M106" i="13" s="1"/>
  <c r="I106" i="13"/>
  <c r="K106" i="13"/>
  <c r="O106" i="13"/>
  <c r="O99" i="13" s="1"/>
  <c r="Q106" i="13"/>
  <c r="V106" i="13"/>
  <c r="G117" i="13"/>
  <c r="I117" i="13"/>
  <c r="K117" i="13"/>
  <c r="M117" i="13"/>
  <c r="O117" i="13"/>
  <c r="Q117" i="13"/>
  <c r="V117" i="13"/>
  <c r="G124" i="13"/>
  <c r="M124" i="13" s="1"/>
  <c r="I124" i="13"/>
  <c r="K124" i="13"/>
  <c r="K99" i="13" s="1"/>
  <c r="O124" i="13"/>
  <c r="Q124" i="13"/>
  <c r="V124" i="13"/>
  <c r="V99" i="13" s="1"/>
  <c r="G131" i="13"/>
  <c r="I131" i="13"/>
  <c r="K131" i="13"/>
  <c r="M131" i="13"/>
  <c r="O131" i="13"/>
  <c r="Q131" i="13"/>
  <c r="V131" i="13"/>
  <c r="G140" i="13"/>
  <c r="G141" i="13"/>
  <c r="I141" i="13"/>
  <c r="I140" i="13" s="1"/>
  <c r="K141" i="13"/>
  <c r="M141" i="13"/>
  <c r="O141" i="13"/>
  <c r="Q141" i="13"/>
  <c r="Q140" i="13" s="1"/>
  <c r="V141" i="13"/>
  <c r="G145" i="13"/>
  <c r="M145" i="13" s="1"/>
  <c r="I145" i="13"/>
  <c r="K145" i="13"/>
  <c r="K140" i="13" s="1"/>
  <c r="O145" i="13"/>
  <c r="Q145" i="13"/>
  <c r="V145" i="13"/>
  <c r="V140" i="13" s="1"/>
  <c r="G153" i="13"/>
  <c r="I153" i="13"/>
  <c r="K153" i="13"/>
  <c r="M153" i="13"/>
  <c r="O153" i="13"/>
  <c r="Q153" i="13"/>
  <c r="V153" i="13"/>
  <c r="G164" i="13"/>
  <c r="M164" i="13" s="1"/>
  <c r="I164" i="13"/>
  <c r="K164" i="13"/>
  <c r="O164" i="13"/>
  <c r="O140" i="13" s="1"/>
  <c r="Q164" i="13"/>
  <c r="V164" i="13"/>
  <c r="G172" i="13"/>
  <c r="I172" i="13"/>
  <c r="K172" i="13"/>
  <c r="M172" i="13"/>
  <c r="O172" i="13"/>
  <c r="Q172" i="13"/>
  <c r="V172" i="13"/>
  <c r="G175" i="13"/>
  <c r="M175" i="13" s="1"/>
  <c r="I175" i="13"/>
  <c r="K175" i="13"/>
  <c r="O175" i="13"/>
  <c r="Q175" i="13"/>
  <c r="V175" i="13"/>
  <c r="G178" i="13"/>
  <c r="I178" i="13"/>
  <c r="K178" i="13"/>
  <c r="M178" i="13"/>
  <c r="O178" i="13"/>
  <c r="Q178" i="13"/>
  <c r="V178" i="13"/>
  <c r="G181" i="13"/>
  <c r="M181" i="13" s="1"/>
  <c r="I181" i="13"/>
  <c r="K181" i="13"/>
  <c r="O181" i="13"/>
  <c r="Q181" i="13"/>
  <c r="V181" i="13"/>
  <c r="G187" i="13"/>
  <c r="I187" i="13"/>
  <c r="K187" i="13"/>
  <c r="M187" i="13"/>
  <c r="O187" i="13"/>
  <c r="Q187" i="13"/>
  <c r="V187" i="13"/>
  <c r="G192" i="13"/>
  <c r="K192" i="13"/>
  <c r="O192" i="13"/>
  <c r="V192" i="13"/>
  <c r="G193" i="13"/>
  <c r="I193" i="13"/>
  <c r="I192" i="13" s="1"/>
  <c r="K193" i="13"/>
  <c r="M193" i="13"/>
  <c r="M192" i="13" s="1"/>
  <c r="O193" i="13"/>
  <c r="Q193" i="13"/>
  <c r="Q192" i="13" s="1"/>
  <c r="V193" i="13"/>
  <c r="G204" i="13"/>
  <c r="K204" i="13"/>
  <c r="O204" i="13"/>
  <c r="V204" i="13"/>
  <c r="G205" i="13"/>
  <c r="I205" i="13"/>
  <c r="I204" i="13" s="1"/>
  <c r="K205" i="13"/>
  <c r="M205" i="13"/>
  <c r="M204" i="13" s="1"/>
  <c r="O205" i="13"/>
  <c r="Q205" i="13"/>
  <c r="Q204" i="13" s="1"/>
  <c r="V205" i="13"/>
  <c r="K208" i="13"/>
  <c r="V208" i="13"/>
  <c r="G209" i="13"/>
  <c r="I209" i="13"/>
  <c r="I208" i="13" s="1"/>
  <c r="K209" i="13"/>
  <c r="M209" i="13"/>
  <c r="O209" i="13"/>
  <c r="Q209" i="13"/>
  <c r="Q208" i="13" s="1"/>
  <c r="V209" i="13"/>
  <c r="G212" i="13"/>
  <c r="M212" i="13" s="1"/>
  <c r="I212" i="13"/>
  <c r="K212" i="13"/>
  <c r="O212" i="13"/>
  <c r="O208" i="13" s="1"/>
  <c r="Q212" i="13"/>
  <c r="V212" i="13"/>
  <c r="I218" i="13"/>
  <c r="Q218" i="13"/>
  <c r="G219" i="13"/>
  <c r="G218" i="13" s="1"/>
  <c r="I219" i="13"/>
  <c r="K219" i="13"/>
  <c r="K218" i="13" s="1"/>
  <c r="O219" i="13"/>
  <c r="O218" i="13" s="1"/>
  <c r="Q219" i="13"/>
  <c r="V219" i="13"/>
  <c r="V218" i="13" s="1"/>
  <c r="G222" i="13"/>
  <c r="I222" i="13"/>
  <c r="K222" i="13"/>
  <c r="M222" i="13"/>
  <c r="O222" i="13"/>
  <c r="Q222" i="13"/>
  <c r="V222" i="13"/>
  <c r="G226" i="13"/>
  <c r="M226" i="13" s="1"/>
  <c r="I226" i="13"/>
  <c r="K226" i="13"/>
  <c r="O226" i="13"/>
  <c r="Q226" i="13"/>
  <c r="V226" i="13"/>
  <c r="AE232" i="13"/>
  <c r="AF232" i="13"/>
  <c r="G27" i="12"/>
  <c r="BA24" i="12"/>
  <c r="BA22" i="12"/>
  <c r="BA20" i="12"/>
  <c r="BA19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3" i="12"/>
  <c r="G14" i="12"/>
  <c r="M14" i="12" s="1"/>
  <c r="I14" i="12"/>
  <c r="I13" i="12" s="1"/>
  <c r="K14" i="12"/>
  <c r="K13" i="12" s="1"/>
  <c r="O14" i="12"/>
  <c r="Q14" i="12"/>
  <c r="Q13" i="12" s="1"/>
  <c r="V14" i="12"/>
  <c r="V13" i="12" s="1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AF27" i="12" s="1"/>
  <c r="I18" i="12"/>
  <c r="K18" i="12"/>
  <c r="O18" i="12"/>
  <c r="O13" i="12" s="1"/>
  <c r="Q18" i="12"/>
  <c r="V18" i="12"/>
  <c r="G21" i="12"/>
  <c r="M21" i="12" s="1"/>
  <c r="I21" i="12"/>
  <c r="K21" i="12"/>
  <c r="O21" i="12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AE27" i="12"/>
  <c r="I20" i="1"/>
  <c r="I19" i="1"/>
  <c r="I18" i="1"/>
  <c r="I17" i="1"/>
  <c r="I16" i="1"/>
  <c r="I71" i="1"/>
  <c r="J70" i="1" s="1"/>
  <c r="AZ56" i="1"/>
  <c r="AZ55" i="1"/>
  <c r="AZ54" i="1"/>
  <c r="AZ53" i="1"/>
  <c r="AZ52" i="1"/>
  <c r="AZ51" i="1"/>
  <c r="AZ50" i="1"/>
  <c r="AZ49" i="1"/>
  <c r="AZ48" i="1"/>
  <c r="F45" i="1"/>
  <c r="G45" i="1"/>
  <c r="G25" i="1" s="1"/>
  <c r="A25" i="1" s="1"/>
  <c r="A26" i="1" s="1"/>
  <c r="G26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I45" i="1" s="1"/>
  <c r="J28" i="1"/>
  <c r="J26" i="1"/>
  <c r="G38" i="1"/>
  <c r="F38" i="1"/>
  <c r="J23" i="1"/>
  <c r="J24" i="1"/>
  <c r="J25" i="1"/>
  <c r="J27" i="1"/>
  <c r="E24" i="1"/>
  <c r="E26" i="1"/>
  <c r="J67" i="1" l="1"/>
  <c r="J65" i="1"/>
  <c r="J62" i="1"/>
  <c r="J63" i="1"/>
  <c r="J69" i="1"/>
  <c r="J64" i="1"/>
  <c r="J66" i="1"/>
  <c r="J68" i="1"/>
  <c r="G28" i="1"/>
  <c r="G23" i="1"/>
  <c r="M99" i="13"/>
  <c r="M140" i="13"/>
  <c r="M208" i="13"/>
  <c r="M8" i="13"/>
  <c r="G99" i="13"/>
  <c r="G208" i="13"/>
  <c r="M219" i="13"/>
  <c r="M218" i="13" s="1"/>
  <c r="G8" i="13"/>
  <c r="M18" i="12"/>
  <c r="M13" i="12" s="1"/>
  <c r="I21" i="1"/>
  <c r="J43" i="1"/>
  <c r="J44" i="1"/>
  <c r="J39" i="1"/>
  <c r="J45" i="1" s="1"/>
  <c r="J40" i="1"/>
  <c r="J41" i="1"/>
  <c r="H45" i="1"/>
  <c r="J71" i="1" l="1"/>
  <c r="A23" i="1"/>
  <c r="A24" i="1" s="1"/>
  <c r="G24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942434DE-D8DE-4283-8769-D12765BF0F5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18CD38C-E6EE-42E7-B271-1397F5169E4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44CF2267-6C07-40E9-A6F8-B28713C61DE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E4CA773-6A12-4987-9D67-285BFA5F410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<sst xmlns="http://schemas.openxmlformats.org/spreadsheetml/2006/main" count="943" uniqueCount="379">
  <si>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</si>
  <si>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</si>
  <si>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</si>
  <si>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</si>
  <si>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</si>
  <si>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</si>
  <si>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</si>
  <si>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</si>
  <si>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</si>
  <si>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</si>
  <si>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</si>
  <si>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</si>
  <si>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</si>
  <si>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</si>
  <si>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</si>
  <si>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</si>
  <si>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</si>
  <si>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</si>
  <si>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</si>
  <si>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</si>
  <si>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</si>
  <si>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</si>
  <si>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</si>
  <si>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</si>
  <si>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</si>
  <si>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</si>
  <si>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</si>
  <si>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</si>
  <si>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</si>
  <si>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</si>
  <si>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</si>
  <si>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</si>
  <si>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</si>
  <si>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</si>
  <si>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</si>
  <si>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</si>
  <si>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</si>
  <si>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</si>
  <si>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</si>
  <si>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</si>
  <si>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</si>
  <si>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</si>
  <si>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</si>
  <si>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2018_0508</t>
  </si>
  <si>
    <t>KARIBUNI OPLOCENÍ</t>
  </si>
  <si>
    <t>ZOO a zámek Zlín - Lešná, příspěvková organizace</t>
  </si>
  <si>
    <t>Lukovská 112</t>
  </si>
  <si>
    <t>Zlín-Štípa</t>
  </si>
  <si>
    <t>76314</t>
  </si>
  <si>
    <t>00090026</t>
  </si>
  <si>
    <t>CZ00090026</t>
  </si>
  <si>
    <t>LP projekce s.r.o.</t>
  </si>
  <si>
    <t>K Majáku 5001</t>
  </si>
  <si>
    <t>Zlín</t>
  </si>
  <si>
    <t>76001</t>
  </si>
  <si>
    <t>29302382</t>
  </si>
  <si>
    <t>CZ29302382</t>
  </si>
  <si>
    <t>Stavba</t>
  </si>
  <si>
    <t>Ostatní a vedlejší náklady</t>
  </si>
  <si>
    <t>1</t>
  </si>
  <si>
    <t>Ostatní a vedlejší náklady 22-28</t>
  </si>
  <si>
    <t>Stavební objekt</t>
  </si>
  <si>
    <t>SO 01</t>
  </si>
  <si>
    <t>KARIBUNI oplocení</t>
  </si>
  <si>
    <t>Architektonicky stavební řešení 22-28</t>
  </si>
  <si>
    <t>Celkem za stavbu</t>
  </si>
  <si>
    <t>CZK</t>
  </si>
  <si>
    <t>#POPR</t>
  </si>
  <si>
    <t>Popis rozpočtu: 1 - Architektonicky stavební řešení 22-28</t>
  </si>
  <si>
    <t>Položky nenavázané na cenovou soustavu (D+M) budou oceněny kompletně včetně přesunu hmot.</t>
  </si>
  <si>
    <t>Položky montáže nenavázané na cenovou soustavu budou oceněny kompletně včetně přesunu hmot.</t>
  </si>
  <si>
    <t>Dodávka materiálů (výrobků) nenavázaných na cenovou soustavu bude oceněna včetně přesunu hmot.</t>
  </si>
  <si>
    <t>Poznámka:</t>
  </si>
  <si>
    <t>PD znamená projektová dokumentace</t>
  </si>
  <si>
    <t>D+M znamená dodávka a montáž</t>
  </si>
  <si>
    <t>Jsou-li v soupisu prací uvedeny odkazy na obchodní firmy, názvy nebo specifická označení výrobků apod., jsou</t>
  </si>
  <si>
    <t>takové odkazy pouze informativní a zhotoviteli umožňují v souladu se zákonem č. 134/2016 Sb. a příslušných paragrafů</t>
  </si>
  <si>
    <t>použít i jiných kvalitativně a technicky obdobných, případně kvalitnějších řešení.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</si>
  <si>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</si>
  <si>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</si>
  <si>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</si>
  <si>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</si>
  <si>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</si>
  <si>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</si>
  <si>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</si>
  <si>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63</t>
  </si>
  <si>
    <t>Podlahy a podlahové konstrukce</t>
  </si>
  <si>
    <t>96</t>
  </si>
  <si>
    <t>Bourání konstrukcí</t>
  </si>
  <si>
    <t>99</t>
  </si>
  <si>
    <t>Staveništní přesun hmot</t>
  </si>
  <si>
    <t>711</t>
  </si>
  <si>
    <t>Izolace proti vodě</t>
  </si>
  <si>
    <t>VN</t>
  </si>
  <si>
    <t>ON</t>
  </si>
  <si>
    <t>Soupis vedlejších a ostatních nákladů</t>
  </si>
  <si>
    <t>#TypZaznamu#</t>
  </si>
  <si>
    <t>STA</t>
  </si>
  <si>
    <t>SO 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</si>
  <si>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</si>
  <si>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</si>
  <si>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</si>
  <si>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</si>
  <si>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</si>
  <si>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</si>
  <si>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</si>
  <si>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</si>
  <si>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</si>
  <si>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</si>
  <si>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</si>
  <si>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</si>
  <si>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</si>
  <si>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</si>
  <si>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</si>
  <si>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</si>
  <si>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</si>
  <si>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</si>
  <si>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</si>
  <si>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</si>
  <si>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</si>
  <si>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</si>
  <si>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</si>
  <si>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</si>
  <si>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</si>
  <si>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</si>
  <si>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005111020R</t>
  </si>
  <si>
    <t>Vytyčení stavby</t>
  </si>
  <si>
    <t>Soubor</t>
  </si>
  <si>
    <t>RTS 21/ II</t>
  </si>
  <si>
    <t>Indiv</t>
  </si>
  <si>
    <t>VRN</t>
  </si>
  <si>
    <t>POL99_8</t>
  </si>
  <si>
    <t>005111021R</t>
  </si>
  <si>
    <t>Vytyčení inženýrských sítí</t>
  </si>
  <si>
    <t>005121 R</t>
  </si>
  <si>
    <t>Zařízení staveniště</t>
  </si>
  <si>
    <t>Veškeré náklady spojené s vybudováním, provozem a odstraněním zařízení staveniště.</t>
  </si>
  <si>
    <t>POP</t>
  </si>
  <si>
    <t>005211010R</t>
  </si>
  <si>
    <t>Předání a převzetí staveniště</t>
  </si>
  <si>
    <t>Náklady spojené s účastí zhotovitele na předání a převzetí staveniště.</t>
  </si>
  <si>
    <t>005211020R</t>
  </si>
  <si>
    <t>Ochrana stávaj. inženýrských sítí na staveništi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</si>
  <si>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</si>
  <si>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</si>
  <si>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</si>
  <si>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</si>
  <si>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</si>
  <si>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Provoz pro pěší bude zajištěn provizorními lávkami. Výkopy na volných a neohrazených pozemcích budou opatřeny ochranným zábradlím tak, aby bylo zabráněno pádu cizích osob do výkopu. Zábradlí bude zřetelně označeno případně osvíceno.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</si>
  <si>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</si>
  <si>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</si>
  <si>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</si>
  <si>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</si>
  <si>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</si>
  <si>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</si>
  <si>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</si>
  <si>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</si>
  <si>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SUM</t>
  </si>
  <si>
    <t>END</t>
  </si>
  <si>
    <t>Položkový soupis prací a dodávek</t>
  </si>
  <si>
    <t>121101100R00</t>
  </si>
  <si>
    <t>Sejmutí ornice s přemístěním na vzdálenost do 50 m</t>
  </si>
  <si>
    <t>m3</t>
  </si>
  <si>
    <t>800-1</t>
  </si>
  <si>
    <t>Práce</t>
  </si>
  <si>
    <t>POL1_</t>
  </si>
  <si>
    <t>nebo lesní půdy, s vodorovným přemístěním na hromady v místě upotřebení nebo na dočasné či trvalé skládky se složením</t>
  </si>
  <si>
    <t>SPI</t>
  </si>
  <si>
    <t xml:space="preserve">viz. statika - výkaz materiálů oplocení : </t>
  </si>
  <si>
    <t>VV</t>
  </si>
  <si>
    <t>22-23 : 0,310*0,250*8</t>
  </si>
  <si>
    <t>23-24 : 0,310*0,250*18</t>
  </si>
  <si>
    <t>24-25 : 0,310*0,250*11</t>
  </si>
  <si>
    <t>25-26 : 0,310*0,250*11</t>
  </si>
  <si>
    <t>26-27 : 0,310*0,250*13</t>
  </si>
  <si>
    <t>27-28 : 0,310*0,250*1</t>
  </si>
  <si>
    <t>139601102R00</t>
  </si>
  <si>
    <t>Ruční výkop jam, rýh a šachet v hornině 3</t>
  </si>
  <si>
    <t>s přehozením na vzdálenost do 5 m nebo s naložením na ruční dopravní prostředek</t>
  </si>
  <si>
    <t xml:space="preserve">22-23 : </t>
  </si>
  <si>
    <t>výkop patka : 2,3750</t>
  </si>
  <si>
    <t>výkop podkladní beton : 6,0690</t>
  </si>
  <si>
    <t xml:space="preserve">23-24 : </t>
  </si>
  <si>
    <t>5,3438</t>
  </si>
  <si>
    <t>13,6553</t>
  </si>
  <si>
    <t xml:space="preserve">24-25 : </t>
  </si>
  <si>
    <t>3,2657</t>
  </si>
  <si>
    <t>8,3449</t>
  </si>
  <si>
    <t xml:space="preserve">25-26 : </t>
  </si>
  <si>
    <t>2,9688</t>
  </si>
  <si>
    <t>0,3817</t>
  </si>
  <si>
    <t xml:space="preserve">26-27 : </t>
  </si>
  <si>
    <t>4,9621</t>
  </si>
  <si>
    <t>5,8635</t>
  </si>
  <si>
    <t>0,2522</t>
  </si>
  <si>
    <t xml:space="preserve">27-28 : </t>
  </si>
  <si>
    <t>0,4886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</si>
  <si>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</si>
  <si>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</si>
  <si>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</si>
  <si>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Přebytek výkopku bude využit pro modelaci terénu v okolí stavby.</t>
  </si>
  <si>
    <t xml:space="preserve">výkopy : </t>
  </si>
  <si>
    <t>Odkaz na mn. položky pořadí 4 : 62,69720</t>
  </si>
  <si>
    <t xml:space="preserve">zásypy : </t>
  </si>
  <si>
    <t>Odkaz na mn. položky pořadí 5 : 26,40592*-1</t>
  </si>
  <si>
    <t>Odkaz na mn. položky pořadí 6 : 6,60148*-1</t>
  </si>
  <si>
    <t xml:space="preserve">ornice : </t>
  </si>
  <si>
    <t>Odkaz na mn. položky pořadí 1 : 4,80500</t>
  </si>
  <si>
    <t>167101102R00</t>
  </si>
  <si>
    <t>Nakládání, skládání, překládání neulehlého výkopku nakládání výkopku_x000D_
 přes 100 m3, z horniny 1 až 4</t>
  </si>
  <si>
    <t xml:space="preserve">Základová patka beton, průměr 600 mm : </t>
  </si>
  <si>
    <t>Odkaz na mn. položky pořadí 2 : 62,69720</t>
  </si>
  <si>
    <t>174101101R00</t>
  </si>
  <si>
    <t>Zásyp sypaninou se zhutněním jam, šachet, rýh nebo kolem objektů v těchto vykopávkách</t>
  </si>
  <si>
    <t>z jakékoliv horniny s uložením výkopku po vrstvách,</t>
  </si>
  <si>
    <t xml:space="preserve">zásyp zemina : </t>
  </si>
  <si>
    <t>Začátek provozního součtu</t>
  </si>
  <si>
    <t xml:space="preserve">  22-23 : 4,5843</t>
  </si>
  <si>
    <t xml:space="preserve">  23-24 : 10,3147</t>
  </si>
  <si>
    <t xml:space="preserve">  24-25 : 6,3034</t>
  </si>
  <si>
    <t xml:space="preserve">  25-26 : 6,3317</t>
  </si>
  <si>
    <t xml:space="preserve">  26-27 : 5,0700</t>
  </si>
  <si>
    <t xml:space="preserve">  27-28 : 0,4033</t>
  </si>
  <si>
    <t xml:space="preserve">  Mezisoučet</t>
  </si>
  <si>
    <t>Konec provozního součtu</t>
  </si>
  <si>
    <t>80% : 33,0074*0,80</t>
  </si>
  <si>
    <t>174101102R00</t>
  </si>
  <si>
    <t>Zásyp sypaninou se zhutněním v uzavřených prostorách s urovnáním povrchu zásypu s ručním zhutněním</t>
  </si>
  <si>
    <t>20% : 33,0074*0,20</t>
  </si>
  <si>
    <t>175101209R00</t>
  </si>
  <si>
    <t>Obsyp objektů příplatek za prohození sypaniny</t>
  </si>
  <si>
    <t>sypaninou z vhodných hornin tř. 1 - 4 nebo materiálem, uloženým ve vzdálenosti do 30 m od vnějšího kraje objektu, pro jakoukoliv míru zhutnění,</t>
  </si>
  <si>
    <t>zásyp zemina celkem : 33,0070</t>
  </si>
  <si>
    <t>181101111R00</t>
  </si>
  <si>
    <t>Úprava pláně v zářezech bez rozlišení horniny, se zhutněním - ručně</t>
  </si>
  <si>
    <t>m2</t>
  </si>
  <si>
    <t>vyrovnáním výškových rozdílů, ploch vodorovných a ploch do sklonu 1 : 5.</t>
  </si>
  <si>
    <t>22-23 : 0,310*8</t>
  </si>
  <si>
    <t>23-24 : 0,310*18</t>
  </si>
  <si>
    <t>24-25 : 0,310*11</t>
  </si>
  <si>
    <t>25-26 : 0,310*11</t>
  </si>
  <si>
    <t>26-27 : 0,310*13</t>
  </si>
  <si>
    <t>27-28 : 0,310*1</t>
  </si>
  <si>
    <t>181301104R00</t>
  </si>
  <si>
    <t>Rozprostření a urovnání ornice v rovině v souvislé ploše do 500 m2, tloušťka vrstvy přes 200 do 250 mm</t>
  </si>
  <si>
    <t>s případným nutným přemístěním hromad nebo dočasných skládek na místo potřeby ze vzdálenosti do 30 m, v rovině nebo ve svahu do 1 : 5,</t>
  </si>
  <si>
    <t>Odkaz na mn. položky pořadí 1 : 4,80500*4</t>
  </si>
  <si>
    <t>275322411R00</t>
  </si>
  <si>
    <t>Beton základových patek železový odolný proti chemicky agresivnímu prostředí třídy C 25/30 XA2</t>
  </si>
  <si>
    <t>801-1</t>
  </si>
  <si>
    <t>bez dodávky a uložení výztuže</t>
  </si>
  <si>
    <t>Základová patka beton, průměr 600/1.000mm : 13,289</t>
  </si>
  <si>
    <t>Základová patka beton, průměr 600/1.200mm : 5,089</t>
  </si>
  <si>
    <t>Koeficient : 0,035</t>
  </si>
  <si>
    <t>275353122R00</t>
  </si>
  <si>
    <t>Bednění kotevních otvorů a prostupů v základových patkách o průřezu přes 0,02 do 0,05 m2, hloubky přes 0,5 do 1,00 m</t>
  </si>
  <si>
    <t>kus</t>
  </si>
  <si>
    <t>801-5</t>
  </si>
  <si>
    <t>včetně polohového zajištění a odbednění, popřípadě ztraceného bednění z pletiva a podobně.</t>
  </si>
  <si>
    <t xml:space="preserve">Základová patka beton, průměr 600/1.000mm : </t>
  </si>
  <si>
    <t>22-23 : 8,000</t>
  </si>
  <si>
    <t>23-24 : 18,000</t>
  </si>
  <si>
    <t>24-25 : 11,000</t>
  </si>
  <si>
    <t>25-26 : 10,000</t>
  </si>
  <si>
    <t xml:space="preserve">Základová patka beton, průměr 600/1.200mm : </t>
  </si>
  <si>
    <t>25-26 : 1,000</t>
  </si>
  <si>
    <t>26-27 : 13,000</t>
  </si>
  <si>
    <t>27-28 : 1,000</t>
  </si>
  <si>
    <t>275361821R00</t>
  </si>
  <si>
    <t>Výztuž základových patek z betonářské oceli 10 505(R)</t>
  </si>
  <si>
    <t>t</t>
  </si>
  <si>
    <t>včetně distančních prvků</t>
  </si>
  <si>
    <t>V položce jsou zakalkulovány náklady na dodání nastříhané a naohýbané výztuže, podložek, distančních</t>
  </si>
  <si>
    <t>vložek, drátu, skob apod., dále náklady na uložení výztuže a její vyvázání nebo přivaření bodovými svary.</t>
  </si>
  <si>
    <t xml:space="preserve">viz. statika výkaz výztuže : </t>
  </si>
  <si>
    <t xml:space="preserve">Základová patka ZP, výkres D 2.51, Počet 104 + 199 = 303 ks : </t>
  </si>
  <si>
    <t>673,020/1000/303*62</t>
  </si>
  <si>
    <t>275361921RT3</t>
  </si>
  <si>
    <t>Výztuž základových patek ze svařovaných sítí průměr drátu 5 mm, velikost oka 150/150 mm</t>
  </si>
  <si>
    <t>V položce jsou zakalkulovány náklady na dodání plošně rovných sítí, jejich uložení a případné stříhání</t>
  </si>
  <si>
    <t>a její vyvázání nebo přivaření bodovými svary. Položka neobsahuje ohýbání sítí do hran.</t>
  </si>
  <si>
    <t xml:space="preserve">Základová patka ZP , výkres D 2.51, Počet 104 + 199 = 303 ks : </t>
  </si>
  <si>
    <t>1526,9300/1000/303*62</t>
  </si>
  <si>
    <t>27R001</t>
  </si>
  <si>
    <t>Zálivka kotevních otvorů C 30/37 XA3 do 0,10 m3</t>
  </si>
  <si>
    <t>Vlastní</t>
  </si>
  <si>
    <t xml:space="preserve">zálivka sloupů : </t>
  </si>
  <si>
    <t>22-23 : 0,100*8</t>
  </si>
  <si>
    <t>23-24 : 0,100*18</t>
  </si>
  <si>
    <t>24-25 : 0,100*11</t>
  </si>
  <si>
    <t>25-26 : 0,100*11</t>
  </si>
  <si>
    <t>26-27 : 0,100*13</t>
  </si>
  <si>
    <t>27-28 : 0,100*1</t>
  </si>
  <si>
    <t>311361921RT2</t>
  </si>
  <si>
    <t>Výztuž nadzákladových zdí ze svařovaných sítí průměr drátu 5 mm, velikost oka 100/100 mm</t>
  </si>
  <si>
    <t xml:space="preserve">bednění patek nad úrovní terénu : </t>
  </si>
  <si>
    <t>Základová patka beton, průměr 600 : 3,14*0,600*0,600*3,140/1000*1,3*62</t>
  </si>
  <si>
    <t>348121121R00</t>
  </si>
  <si>
    <t>Osazování desek plotových železobetonových při rozměru desek 300x50x2000 mm</t>
  </si>
  <si>
    <t>prefabrikovaných do drážek předem osazených sloupků na jakoukoliv cementovou maltu se zatřením ložných a styčných spár</t>
  </si>
  <si>
    <t xml:space="preserve">viz. výpis prvků oplocení : </t>
  </si>
  <si>
    <t>295/50/2000 mm : 120,000</t>
  </si>
  <si>
    <t>295/50/1210 mm : 10,000</t>
  </si>
  <si>
    <t>295/50/2000 mm : 10,000</t>
  </si>
  <si>
    <t>348121122R00</t>
  </si>
  <si>
    <t>Osazování desek plotových železobetonových při rozměru desek 300x50x3000 mm</t>
  </si>
  <si>
    <t>295/50/2900 mm : 80,000</t>
  </si>
  <si>
    <t>295/50/2900 mm : 180,000</t>
  </si>
  <si>
    <t>295/50/2900 mm : 110,000</t>
  </si>
  <si>
    <t>338121123T00</t>
  </si>
  <si>
    <t>Osazení sloupků železobetonových, do 0,15 m3, bez materiálu</t>
  </si>
  <si>
    <t>24-25 : 11,0000</t>
  </si>
  <si>
    <t>25-26 : 10,000+1,000</t>
  </si>
  <si>
    <t>34R101</t>
  </si>
  <si>
    <t>Plotová betonová deska 295/50/2900 mm - dodávka investora</t>
  </si>
  <si>
    <t>Specifikace</t>
  </si>
  <si>
    <t>POL3_</t>
  </si>
  <si>
    <t>480,000</t>
  </si>
  <si>
    <t>34R102</t>
  </si>
  <si>
    <t>Plotová betonová deska 295/50/1210 mm - dodávka investora</t>
  </si>
  <si>
    <t>10,000</t>
  </si>
  <si>
    <t>34R103</t>
  </si>
  <si>
    <t>Plotová betonová deska 295/50/2000 mm - dodávka investora</t>
  </si>
  <si>
    <t>130,000</t>
  </si>
  <si>
    <t>59231162R</t>
  </si>
  <si>
    <t>sloupek plotový beton; řadový; pro plot s drážkou pro plotovou desku; l = 3 400 mm; š = 200,0 mm; tl = 180,00 mm</t>
  </si>
  <si>
    <t>SPCM</t>
  </si>
  <si>
    <t>59231162R1</t>
  </si>
  <si>
    <t>Sloupek plotový řadový KZV 12-340 20x18x380 cm - dodávka  investora</t>
  </si>
  <si>
    <t>631313611R00</t>
  </si>
  <si>
    <t xml:space="preserve">Mazanina z betonu prostého tl. přes 80 do 120 mm třídy C 16/20 ,  </t>
  </si>
  <si>
    <t>(z kameniva) hlazená dřevěným hladítkem</t>
  </si>
  <si>
    <t xml:space="preserve">beton podkladní : </t>
  </si>
  <si>
    <t>22-23 : 1,2138</t>
  </si>
  <si>
    <t>23-24 : 2,7311</t>
  </si>
  <si>
    <t>24-25 : 1,6690</t>
  </si>
  <si>
    <t>25-26 : 1,6690</t>
  </si>
  <si>
    <t>26-27 : 1,1727+0,0504</t>
  </si>
  <si>
    <t>27-28 : 0,0977</t>
  </si>
  <si>
    <t>970251100R00</t>
  </si>
  <si>
    <t>Řezání železobetonu hloubka řezu 100 mm</t>
  </si>
  <si>
    <t>m</t>
  </si>
  <si>
    <t>801-3</t>
  </si>
  <si>
    <t>0,295*25</t>
  </si>
  <si>
    <t>99R001</t>
  </si>
  <si>
    <t>Přesun hmot - plotových betonových desek a sloupků - do 500 m</t>
  </si>
  <si>
    <t xml:space="preserve">položky 19-23 : </t>
  </si>
  <si>
    <t>48,24960+0,69320+11,03960+12,22000+4,35000</t>
  </si>
  <si>
    <t>998152121R00</t>
  </si>
  <si>
    <t>Přesun hmot pro oplocení a objekty zvláštní,monol. vodorovně do 50 m výšky do 3 m</t>
  </si>
  <si>
    <t>Přesun hmot</t>
  </si>
  <si>
    <t>POL7_</t>
  </si>
  <si>
    <t>na novostavbách a změnách objektů pro oplocení (815 2 JKSo), objekty zvláštní pro chov živočichů (815 3 JKSO), objekty pozemní různé (815 9 JKSO)</t>
  </si>
  <si>
    <t>se svislou nosnou konstrukcí monolitickou betonovou tyčovou nebo plošnou ( KMCH 2 a 3 - JKSO šesté místo)</t>
  </si>
  <si>
    <t xml:space="preserve">Hmotnosti z položek s pořadovými čísly: : </t>
  </si>
  <si>
    <t xml:space="preserve">10,11,12,13,14,15,16,17,18,24, : </t>
  </si>
  <si>
    <t>Součet: : 92,80609</t>
  </si>
  <si>
    <t>711132101R00</t>
  </si>
  <si>
    <t>Provedení izolace proti zemní vlhkosti pásy na sucho svislá, 1 vrstva, bez dodávky izolačních pásů</t>
  </si>
  <si>
    <t>800-711</t>
  </si>
  <si>
    <t>Základová patka beton, průměr 600 : 3,14*0,600*0,600*62</t>
  </si>
  <si>
    <t>62811151R</t>
  </si>
  <si>
    <t>pás asfaltový pro speciální použití barva černá; natavitelný, mechanicky kotvený; nosná vložka strojní hadrová lepenka; horní strana impregnace; spodní strana impregnace</t>
  </si>
  <si>
    <t>Odkaz na mn. položky pořadí 28 : 70,08480</t>
  </si>
  <si>
    <t>Koeficient : 0,10</t>
  </si>
  <si>
    <t>998711101R00</t>
  </si>
  <si>
    <t>Přesun hmot pro izolace proti vodě svisle do 6 m</t>
  </si>
  <si>
    <t>50 m vodorovně měřeno od těžiště půdorysné plochy skládky do těžiště půdorysné plochy objektu</t>
  </si>
  <si>
    <t xml:space="preserve">28,29, : </t>
  </si>
  <si>
    <t>Součet: : 0,05817</t>
  </si>
  <si>
    <t>JKSO:</t>
  </si>
  <si>
    <t>815.22</t>
  </si>
  <si>
    <t>oplocení s podezdívkou</t>
  </si>
  <si>
    <t>JKSO</t>
  </si>
  <si>
    <t xml:space="preserve"> m3</t>
  </si>
  <si>
    <t>svislá nosná konstrukce montovaná z dílců betonových plošných</t>
  </si>
  <si>
    <t>JKSOChar</t>
  </si>
  <si>
    <t>novostavba objektu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</si>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</sst>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4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4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164" fontId="21" fillId="0" borderId="0" xfId="0" applyNumberFormat="1" applyFont="1" applyBorder="1" applyAlignment="1">
      <alignment horizontal="center" vertical="top" wrapText="1" shrinkToFit="1"/>
    </xf>
    <xf numFmtId="164" fontId="21" fillId="0" borderId="0" xfId="0" applyNumberFormat="1" applyFont="1" applyBorder="1" applyAlignment="1">
      <alignment vertical="top" wrapText="1" shrinkToFit="1"/>
    </xf>
    <xf numFmtId="164" fontId="22" fillId="0" borderId="0" xfId="0" applyNumberFormat="1" applyFont="1" applyBorder="1" applyAlignment="1">
      <alignment horizontal="center" vertical="top" wrapText="1" shrinkToFit="1"/>
    </xf>
    <xf numFmtId="164" fontId="22" fillId="0" borderId="0" xfId="0" applyNumberFormat="1" applyFont="1" applyBorder="1" applyAlignment="1">
      <alignment vertical="top" wrapText="1" shrinkToFit="1"/>
    </xf>
    <xf numFmtId="164" fontId="23" fillId="0" borderId="0" xfId="0" applyNumberFormat="1" applyFont="1" applyBorder="1" applyAlignment="1">
      <alignment horizontal="center" vertical="top" wrapText="1" shrinkToFit="1"/>
    </xf>
    <xf numFmtId="164" fontId="23" fillId="0" borderId="0" xfId="0" applyNumberFormat="1" applyFont="1" applyBorder="1" applyAlignment="1">
      <alignment vertical="top" wrapText="1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164" fontId="21" fillId="0" borderId="0" xfId="0" applyNumberFormat="1" applyFont="1" applyBorder="1" applyAlignment="1">
      <alignment horizontal="left" vertical="top" wrapText="1"/>
    </xf>
    <xf numFmtId="164" fontId="21" fillId="0" borderId="0" xfId="0" quotePrefix="1" applyNumberFormat="1" applyFont="1" applyBorder="1" applyAlignment="1">
      <alignment horizontal="left" vertical="top" wrapText="1"/>
    </xf>
    <xf numFmtId="164" fontId="22" fillId="0" borderId="0" xfId="0" quotePrefix="1" applyNumberFormat="1" applyFont="1" applyBorder="1" applyAlignment="1">
      <alignment horizontal="left" vertical="top" wrapText="1"/>
    </xf>
    <xf numFmtId="164" fontId="23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algorithmName="SHA-512" hashValue="dDdmfFm9xR9lQNDykh4RCxnGYqVTCh/zYyYZIA/Lw+CBgJsin1fteryNz0rq381c7sAa0zX0AnmgnA4c4Chtmw==" saltValue="1dGQQ9/s9k/y9NSo+PSes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4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22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0" t="s">
        <v>42</v>
      </c>
      <c r="D5" s="120" t="s">
        <v>45</v>
      </c>
      <c r="E5" s="87"/>
      <c r="F5" s="87"/>
      <c r="G5" s="87"/>
      <c r="H5" s="18" t="s">
        <v>40</v>
      </c>
      <c r="I5" s="124" t="s">
        <v>49</v>
      </c>
      <c r="J5" s="8"/>
    </row>
    <row r="6" spans="1:15" ht="15.75" customHeight="1" x14ac:dyDescent="0.2">
      <c r="A6" s="2"/>
      <c r="B6" s="27"/>
      <c r="C6" s="52"/>
      <c r="D6" s="121" t="s">
        <v>46</v>
      </c>
      <c r="E6" s="88"/>
      <c r="F6" s="88"/>
      <c r="G6" s="88"/>
      <c r="H6" s="18" t="s">
        <v>34</v>
      </c>
      <c r="I6" s="124" t="s">
        <v>50</v>
      </c>
      <c r="J6" s="8"/>
    </row>
    <row r="7" spans="1:15" ht="15.75" customHeight="1" x14ac:dyDescent="0.2">
      <c r="A7" s="2"/>
      <c r="B7" s="28"/>
      <c r="C7" s="53"/>
      <c r="D7" s="123" t="s">
        <v>48</v>
      </c>
      <c r="E7" s="122" t="s">
        <v>47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25" t="s">
        <v>51</v>
      </c>
      <c r="H8" s="18" t="s">
        <v>40</v>
      </c>
      <c r="I8" s="124" t="s">
        <v>55</v>
      </c>
      <c r="J8" s="8"/>
    </row>
    <row r="9" spans="1:15" ht="15.75" hidden="1" customHeight="1" x14ac:dyDescent="0.2">
      <c r="A9" s="2"/>
      <c r="B9" s="2"/>
      <c r="D9" s="125" t="s">
        <v>52</v>
      </c>
      <c r="H9" s="18" t="s">
        <v>34</v>
      </c>
      <c r="I9" s="124" t="s">
        <v>56</v>
      </c>
      <c r="J9" s="8"/>
    </row>
    <row r="10" spans="1:15" ht="15.75" hidden="1" customHeight="1" x14ac:dyDescent="0.2">
      <c r="A10" s="2"/>
      <c r="B10" s="34"/>
      <c r="C10" s="53"/>
      <c r="D10" s="123" t="s">
        <v>54</v>
      </c>
      <c r="E10" s="126" t="s">
        <v>53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7"/>
      <c r="C12" s="52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8"/>
      <c r="C13" s="53"/>
      <c r="D13" s="131"/>
      <c r="E13" s="129"/>
      <c r="F13" s="130"/>
      <c r="G13" s="130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SUMIF(F62:F70,A16,I62:I70)+SUMIF(F62:F70,"PSU",I62:I70)</f>
        <v>0</v>
      </c>
      <c r="J16" s="81"/>
    </row>
    <row r="17" spans="1:10" ht="23.25" customHeight="1" x14ac:dyDescent="0.2">
      <c r="A17" s="19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SUMIF(F62:F70,A17,I62:I70)</f>
        <v>0</v>
      </c>
      <c r="J17" s="81"/>
    </row>
    <row r="18" spans="1:10" ht="23.25" customHeight="1" x14ac:dyDescent="0.2">
      <c r="A18" s="196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SUMIF(F62:F70,A18,I62:I70)</f>
        <v>0</v>
      </c>
      <c r="J18" s="81"/>
    </row>
    <row r="19" spans="1:10" ht="23.25" customHeight="1" x14ac:dyDescent="0.2">
      <c r="A19" s="196" t="s">
        <v>93</v>
      </c>
      <c r="B19" s="37" t="s">
        <v>27</v>
      </c>
      <c r="C19" s="58"/>
      <c r="D19" s="59"/>
      <c r="E19" s="79"/>
      <c r="F19" s="80"/>
      <c r="G19" s="79"/>
      <c r="H19" s="80"/>
      <c r="I19" s="79">
        <f>SUMIF(F62:F70,A19,I62:I70)</f>
        <v>0</v>
      </c>
      <c r="J19" s="81"/>
    </row>
    <row r="20" spans="1:10" ht="23.25" customHeight="1" x14ac:dyDescent="0.2">
      <c r="A20" s="196" t="s">
        <v>94</v>
      </c>
      <c r="B20" s="37" t="s">
        <v>28</v>
      </c>
      <c r="C20" s="58"/>
      <c r="D20" s="59"/>
      <c r="E20" s="79"/>
      <c r="F20" s="80"/>
      <c r="G20" s="79"/>
      <c r="H20" s="80"/>
      <c r="I20" s="79">
        <f>SUMIF(F62:F70,A20,I62:I70)</f>
        <v>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15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15</v>
      </c>
      <c r="F24" s="38" t="s">
        <v>0</v>
      </c>
      <c r="G24" s="91">
        <f>IF(A24&gt;50, ROUNDUP(A23, 0), ROUNDDOWN(A23, 0))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IF(A26&gt;50, ROUNDUP(A25, 0), ROUNDDOWN(A25, 0))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IF(A29&gt;50, ROUNDUP(A27, 0), ROUNDDOWN(A27, 0))</f>
        <v>0</v>
      </c>
      <c r="H29" s="172"/>
      <c r="I29" s="172"/>
      <c r="J29" s="173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52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52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52" ht="27" customHeight="1" x14ac:dyDescent="0.2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52" ht="25.5" customHeight="1" x14ac:dyDescent="0.2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52" ht="25.5" hidden="1" customHeight="1" x14ac:dyDescent="0.2">
      <c r="A39" s="135">
        <v>1</v>
      </c>
      <c r="B39" s="145" t="s">
        <v>57</v>
      </c>
      <c r="C39" s="146"/>
      <c r="D39" s="146"/>
      <c r="E39" s="146"/>
      <c r="F39" s="147">
        <f>'SO 00 1 Naklady'!AE27+'SO 01 1 Pol'!AE232</f>
        <v>0</v>
      </c>
      <c r="G39" s="148">
        <f>'SO 00 1 Naklady'!AF27+'SO 01 1 Pol'!AF232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52" ht="25.5" customHeight="1" x14ac:dyDescent="0.2">
      <c r="A40" s="135">
        <v>2</v>
      </c>
      <c r="B40" s="151"/>
      <c r="C40" s="152" t="s">
        <v>58</v>
      </c>
      <c r="D40" s="152"/>
      <c r="E40" s="152"/>
      <c r="F40" s="153">
        <f>'SO 00 1 Naklady'!AE27</f>
        <v>0</v>
      </c>
      <c r="G40" s="154">
        <f>'SO 00 1 Naklady'!AF27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52" ht="25.5" customHeight="1" x14ac:dyDescent="0.2">
      <c r="A41" s="135">
        <v>3</v>
      </c>
      <c r="B41" s="156" t="s">
        <v>59</v>
      </c>
      <c r="C41" s="146" t="s">
        <v>60</v>
      </c>
      <c r="D41" s="146"/>
      <c r="E41" s="146"/>
      <c r="F41" s="157">
        <f>'SO 00 1 Naklady'!AE27</f>
        <v>0</v>
      </c>
      <c r="G41" s="149">
        <f>'SO 00 1 Naklady'!AF27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52" ht="25.5" customHeight="1" x14ac:dyDescent="0.2">
      <c r="A42" s="135">
        <v>2</v>
      </c>
      <c r="B42" s="151"/>
      <c r="C42" s="152" t="s">
        <v>61</v>
      </c>
      <c r="D42" s="152"/>
      <c r="E42" s="152"/>
      <c r="F42" s="153"/>
      <c r="G42" s="154"/>
      <c r="H42" s="154">
        <f>(F42*SazbaDPH1/100)+(G42*SazbaDPH2/100)</f>
        <v>0</v>
      </c>
      <c r="I42" s="154"/>
      <c r="J42" s="155"/>
    </row>
    <row r="43" spans="1:52" ht="25.5" customHeight="1" x14ac:dyDescent="0.2">
      <c r="A43" s="135">
        <v>2</v>
      </c>
      <c r="B43" s="151" t="s">
        <v>62</v>
      </c>
      <c r="C43" s="152" t="s">
        <v>63</v>
      </c>
      <c r="D43" s="152"/>
      <c r="E43" s="152"/>
      <c r="F43" s="153">
        <f>'SO 01 1 Pol'!AE232</f>
        <v>0</v>
      </c>
      <c r="G43" s="154">
        <f>'SO 01 1 Pol'!AF232</f>
        <v>0</v>
      </c>
      <c r="H43" s="154">
        <f>(F43*SazbaDPH1/100)+(G43*SazbaDPH2/100)</f>
        <v>0</v>
      </c>
      <c r="I43" s="154">
        <f>F43+G43+H43</f>
        <v>0</v>
      </c>
      <c r="J43" s="155" t="str">
        <f>IF(CenaCelkemVypocet=0,"",I43/CenaCelkemVypocet*100)</f>
        <v/>
      </c>
    </row>
    <row r="44" spans="1:52" ht="25.5" customHeight="1" x14ac:dyDescent="0.2">
      <c r="A44" s="135">
        <v>3</v>
      </c>
      <c r="B44" s="156" t="s">
        <v>59</v>
      </c>
      <c r="C44" s="146" t="s">
        <v>64</v>
      </c>
      <c r="D44" s="146"/>
      <c r="E44" s="146"/>
      <c r="F44" s="157">
        <f>'SO 01 1 Pol'!AE232</f>
        <v>0</v>
      </c>
      <c r="G44" s="149">
        <f>'SO 01 1 Pol'!AF232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52" ht="25.5" customHeight="1" x14ac:dyDescent="0.2">
      <c r="A45" s="135"/>
      <c r="B45" s="158" t="s">
        <v>65</v>
      </c>
      <c r="C45" s="159"/>
      <c r="D45" s="159"/>
      <c r="E45" s="160"/>
      <c r="F45" s="161">
        <f>SUMIF(A39:A44,"=1",F39:F44)</f>
        <v>0</v>
      </c>
      <c r="G45" s="162">
        <f>SUMIF(A39:A44,"=1",G39:G44)</f>
        <v>0</v>
      </c>
      <c r="H45" s="162">
        <f>SUMIF(A39:A44,"=1",H39:H44)</f>
        <v>0</v>
      </c>
      <c r="I45" s="162">
        <f>SUMIF(A39:A44,"=1",I39:I44)</f>
        <v>0</v>
      </c>
      <c r="J45" s="163">
        <f>SUMIF(A39:A44,"=1",J39:J44)</f>
        <v>0</v>
      </c>
    </row>
    <row r="47" spans="1:52" x14ac:dyDescent="0.2">
      <c r="A47" t="s">
        <v>67</v>
      </c>
      <c r="B47" t="s">
        <v>68</v>
      </c>
    </row>
    <row r="48" spans="1:52" x14ac:dyDescent="0.2">
      <c r="B48" s="175" t="s">
        <v>69</v>
      </c>
      <c r="C48" s="175"/>
      <c r="D48" s="175"/>
      <c r="E48" s="175"/>
      <c r="F48" s="175"/>
      <c r="G48" s="175"/>
      <c r="H48" s="175"/>
      <c r="I48" s="175"/>
      <c r="J48" s="175"/>
      <c r="AZ48" s="174" t="str">
        <f>B48</f>
        <v>Položky nenavázané na cenovou soustavu (D+M) budou oceněny kompletně včetně přesunu hmot.</v>
      </c>
    </row>
    <row r="49" spans="1:52" x14ac:dyDescent="0.2">
      <c r="B49" s="175" t="s">
        <v>70</v>
      </c>
      <c r="C49" s="175"/>
      <c r="D49" s="175"/>
      <c r="E49" s="175"/>
      <c r="F49" s="175"/>
      <c r="G49" s="175"/>
      <c r="H49" s="175"/>
      <c r="I49" s="175"/>
      <c r="J49" s="175"/>
      <c r="AZ49" s="174" t="str">
        <f>B49</f>
        <v>Položky montáže nenavázané na cenovou soustavu budou oceněny kompletně včetně přesunu hmot.</v>
      </c>
    </row>
    <row r="50" spans="1:52" x14ac:dyDescent="0.2">
      <c r="B50" s="175" t="s">
        <v>71</v>
      </c>
      <c r="C50" s="175"/>
      <c r="D50" s="175"/>
      <c r="E50" s="175"/>
      <c r="F50" s="175"/>
      <c r="G50" s="175"/>
      <c r="H50" s="175"/>
      <c r="I50" s="175"/>
      <c r="J50" s="175"/>
      <c r="AZ50" s="174" t="str">
        <f>B50</f>
        <v>Dodávka materiálů (výrobků) nenavázaných na cenovou soustavu bude oceněna včetně přesunu hmot.</v>
      </c>
    </row>
    <row r="51" spans="1:52" x14ac:dyDescent="0.2">
      <c r="B51" s="175" t="s">
        <v>72</v>
      </c>
      <c r="C51" s="175"/>
      <c r="D51" s="175"/>
      <c r="E51" s="175"/>
      <c r="F51" s="175"/>
      <c r="G51" s="175"/>
      <c r="H51" s="175"/>
      <c r="I51" s="175"/>
      <c r="J51" s="175"/>
      <c r="AZ51" s="174" t="str">
        <f>B51</f>
        <v>Poznámka:</v>
      </c>
    </row>
    <row r="52" spans="1:52" x14ac:dyDescent="0.2">
      <c r="B52" s="175" t="s">
        <v>73</v>
      </c>
      <c r="C52" s="175"/>
      <c r="D52" s="175"/>
      <c r="E52" s="175"/>
      <c r="F52" s="175"/>
      <c r="G52" s="175"/>
      <c r="H52" s="175"/>
      <c r="I52" s="175"/>
      <c r="J52" s="175"/>
      <c r="AZ52" s="174" t="str">
        <f>B52</f>
        <v>PD znamená projektová dokumentace</v>
      </c>
    </row>
    <row r="53" spans="1:52" x14ac:dyDescent="0.2">
      <c r="B53" s="175" t="s">
        <v>74</v>
      </c>
      <c r="C53" s="175"/>
      <c r="D53" s="175"/>
      <c r="E53" s="175"/>
      <c r="F53" s="175"/>
      <c r="G53" s="175"/>
      <c r="H53" s="175"/>
      <c r="I53" s="175"/>
      <c r="J53" s="175"/>
      <c r="AZ53" s="174" t="str">
        <f>B53</f>
        <v>D+M znamená dodávka a montáž</v>
      </c>
    </row>
    <row r="54" spans="1:52" ht="25.5" x14ac:dyDescent="0.2">
      <c r="B54" s="175" t="s">
        <v>75</v>
      </c>
      <c r="C54" s="175"/>
      <c r="D54" s="175"/>
      <c r="E54" s="175"/>
      <c r="F54" s="175"/>
      <c r="G54" s="175"/>
      <c r="H54" s="175"/>
      <c r="I54" s="175"/>
      <c r="J54" s="175"/>
      <c r="AZ54" s="174" t="str">
        <f>B54</f>
        <v>Jsou-li v soupisu prací uvedeny odkazy na obchodní firmy, názvy nebo specifická označení výrobků apod., jsou</v>
      </c>
    </row>
    <row r="55" spans="1:52" ht="25.5" x14ac:dyDescent="0.2">
      <c r="B55" s="175" t="s">
        <v>76</v>
      </c>
      <c r="C55" s="175"/>
      <c r="D55" s="175"/>
      <c r="E55" s="175"/>
      <c r="F55" s="175"/>
      <c r="G55" s="175"/>
      <c r="H55" s="175"/>
      <c r="I55" s="175"/>
      <c r="J55" s="175"/>
      <c r="AZ55" s="174" t="str">
        <f>B55</f>
        <v>takové odkazy pouze informativní a zhotoviteli umožňují v souladu se zákonem č. 134/2016 Sb. a příslušných paragrafů</v>
      </c>
    </row>
    <row r="56" spans="1:52" x14ac:dyDescent="0.2">
      <c r="B56" s="175" t="s">
        <v>77</v>
      </c>
      <c r="C56" s="175"/>
      <c r="D56" s="175"/>
      <c r="E56" s="175"/>
      <c r="F56" s="175"/>
      <c r="G56" s="175"/>
      <c r="H56" s="175"/>
      <c r="I56" s="175"/>
      <c r="J56" s="175"/>
      <c r="AZ56" s="174" t="str">
        <f>B56</f>
        <v>použít i jiných kvalitativně a technicky obdobných, případně kvalitnějších řešení.</v>
      </c>
    </row>
    <row r="59" spans="1:52" ht="15.75" x14ac:dyDescent="0.25">
      <c r="B59" s="176" t="s">
        <v>78</v>
      </c>
    </row>
    <row r="61" spans="1:52" ht="25.5" customHeight="1" x14ac:dyDescent="0.2">
      <c r="A61" s="178"/>
      <c r="B61" s="181" t="s">
        <v>17</v>
      </c>
      <c r="C61" s="181" t="s">
        <v>5</v>
      </c>
      <c r="D61" s="182"/>
      <c r="E61" s="182"/>
      <c r="F61" s="183" t="s">
        <v>79</v>
      </c>
      <c r="G61" s="183"/>
      <c r="H61" s="183"/>
      <c r="I61" s="183" t="s">
        <v>29</v>
      </c>
      <c r="J61" s="183" t="s">
        <v>0</v>
      </c>
    </row>
    <row r="62" spans="1:52" ht="36.75" customHeight="1" x14ac:dyDescent="0.2">
      <c r="A62" s="179"/>
      <c r="B62" s="184" t="s">
        <v>59</v>
      </c>
      <c r="C62" s="185" t="s">
        <v>80</v>
      </c>
      <c r="D62" s="186"/>
      <c r="E62" s="186"/>
      <c r="F62" s="192" t="s">
        <v>24</v>
      </c>
      <c r="G62" s="193"/>
      <c r="H62" s="193"/>
      <c r="I62" s="193">
        <f>'SO 01 1 Pol'!G8</f>
        <v>0</v>
      </c>
      <c r="J62" s="190" t="str">
        <f>IF(I71=0,"",I62/I71*100)</f>
        <v/>
      </c>
    </row>
    <row r="63" spans="1:52" ht="36.75" customHeight="1" x14ac:dyDescent="0.2">
      <c r="A63" s="179"/>
      <c r="B63" s="184" t="s">
        <v>81</v>
      </c>
      <c r="C63" s="185" t="s">
        <v>82</v>
      </c>
      <c r="D63" s="186"/>
      <c r="E63" s="186"/>
      <c r="F63" s="192" t="s">
        <v>24</v>
      </c>
      <c r="G63" s="193"/>
      <c r="H63" s="193"/>
      <c r="I63" s="193">
        <f>'SO 01 1 Pol'!G99</f>
        <v>0</v>
      </c>
      <c r="J63" s="190" t="str">
        <f>IF(I71=0,"",I63/I71*100)</f>
        <v/>
      </c>
    </row>
    <row r="64" spans="1:52" ht="36.75" customHeight="1" x14ac:dyDescent="0.2">
      <c r="A64" s="179"/>
      <c r="B64" s="184" t="s">
        <v>83</v>
      </c>
      <c r="C64" s="185" t="s">
        <v>84</v>
      </c>
      <c r="D64" s="186"/>
      <c r="E64" s="186"/>
      <c r="F64" s="192" t="s">
        <v>24</v>
      </c>
      <c r="G64" s="193"/>
      <c r="H64" s="193"/>
      <c r="I64" s="193">
        <f>'SO 01 1 Pol'!G140</f>
        <v>0</v>
      </c>
      <c r="J64" s="190" t="str">
        <f>IF(I71=0,"",I64/I71*100)</f>
        <v/>
      </c>
    </row>
    <row r="65" spans="1:10" ht="36.75" customHeight="1" x14ac:dyDescent="0.2">
      <c r="A65" s="179"/>
      <c r="B65" s="184" t="s">
        <v>85</v>
      </c>
      <c r="C65" s="185" t="s">
        <v>86</v>
      </c>
      <c r="D65" s="186"/>
      <c r="E65" s="186"/>
      <c r="F65" s="192" t="s">
        <v>24</v>
      </c>
      <c r="G65" s="193"/>
      <c r="H65" s="193"/>
      <c r="I65" s="193">
        <f>'SO 01 1 Pol'!G192</f>
        <v>0</v>
      </c>
      <c r="J65" s="190" t="str">
        <f>IF(I71=0,"",I65/I71*100)</f>
        <v/>
      </c>
    </row>
    <row r="66" spans="1:10" ht="36.75" customHeight="1" x14ac:dyDescent="0.2">
      <c r="A66" s="179"/>
      <c r="B66" s="184" t="s">
        <v>87</v>
      </c>
      <c r="C66" s="185" t="s">
        <v>88</v>
      </c>
      <c r="D66" s="186"/>
      <c r="E66" s="186"/>
      <c r="F66" s="192" t="s">
        <v>24</v>
      </c>
      <c r="G66" s="193"/>
      <c r="H66" s="193"/>
      <c r="I66" s="193">
        <f>'SO 01 1 Pol'!G204</f>
        <v>0</v>
      </c>
      <c r="J66" s="190" t="str">
        <f>IF(I71=0,"",I66/I71*100)</f>
        <v/>
      </c>
    </row>
    <row r="67" spans="1:10" ht="36.75" customHeight="1" x14ac:dyDescent="0.2">
      <c r="A67" s="179"/>
      <c r="B67" s="184" t="s">
        <v>89</v>
      </c>
      <c r="C67" s="185" t="s">
        <v>90</v>
      </c>
      <c r="D67" s="186"/>
      <c r="E67" s="186"/>
      <c r="F67" s="192" t="s">
        <v>24</v>
      </c>
      <c r="G67" s="193"/>
      <c r="H67" s="193"/>
      <c r="I67" s="193">
        <f>'SO 01 1 Pol'!G208</f>
        <v>0</v>
      </c>
      <c r="J67" s="190" t="str">
        <f>IF(I71=0,"",I67/I71*100)</f>
        <v/>
      </c>
    </row>
    <row r="68" spans="1:10" ht="36.75" customHeight="1" x14ac:dyDescent="0.2">
      <c r="A68" s="179"/>
      <c r="B68" s="184" t="s">
        <v>91</v>
      </c>
      <c r="C68" s="185" t="s">
        <v>92</v>
      </c>
      <c r="D68" s="186"/>
      <c r="E68" s="186"/>
      <c r="F68" s="192" t="s">
        <v>25</v>
      </c>
      <c r="G68" s="193"/>
      <c r="H68" s="193"/>
      <c r="I68" s="193">
        <f>'SO 01 1 Pol'!G218</f>
        <v>0</v>
      </c>
      <c r="J68" s="190" t="str">
        <f>IF(I71=0,"",I68/I71*100)</f>
        <v/>
      </c>
    </row>
    <row r="69" spans="1:10" ht="36.75" customHeight="1" x14ac:dyDescent="0.2">
      <c r="A69" s="179"/>
      <c r="B69" s="184" t="s">
        <v>93</v>
      </c>
      <c r="C69" s="185" t="s">
        <v>27</v>
      </c>
      <c r="D69" s="186"/>
      <c r="E69" s="186"/>
      <c r="F69" s="192" t="s">
        <v>93</v>
      </c>
      <c r="G69" s="193"/>
      <c r="H69" s="193"/>
      <c r="I69" s="193">
        <f>'SO 00 1 Naklady'!G8</f>
        <v>0</v>
      </c>
      <c r="J69" s="190" t="str">
        <f>IF(I71=0,"",I69/I71*100)</f>
        <v/>
      </c>
    </row>
    <row r="70" spans="1:10" ht="36.75" customHeight="1" x14ac:dyDescent="0.2">
      <c r="A70" s="179"/>
      <c r="B70" s="184" t="s">
        <v>94</v>
      </c>
      <c r="C70" s="185" t="s">
        <v>28</v>
      </c>
      <c r="D70" s="186"/>
      <c r="E70" s="186"/>
      <c r="F70" s="192" t="s">
        <v>94</v>
      </c>
      <c r="G70" s="193"/>
      <c r="H70" s="193"/>
      <c r="I70" s="193">
        <f>'SO 00 1 Naklady'!G13</f>
        <v>0</v>
      </c>
      <c r="J70" s="190" t="str">
        <f>IF(I71=0,"",I70/I71*100)</f>
        <v/>
      </c>
    </row>
    <row r="71" spans="1:10" ht="25.5" customHeight="1" x14ac:dyDescent="0.2">
      <c r="A71" s="180"/>
      <c r="B71" s="187" t="s">
        <v>1</v>
      </c>
      <c r="C71" s="188"/>
      <c r="D71" s="189"/>
      <c r="E71" s="189"/>
      <c r="F71" s="194"/>
      <c r="G71" s="195"/>
      <c r="H71" s="195"/>
      <c r="I71" s="195">
        <f>SUM(I62:I70)</f>
        <v>0</v>
      </c>
      <c r="J71" s="191">
        <f>SUM(J62:J70)</f>
        <v>0</v>
      </c>
    </row>
    <row r="72" spans="1:10" x14ac:dyDescent="0.2">
      <c r="F72" s="133"/>
      <c r="G72" s="133"/>
      <c r="H72" s="133"/>
      <c r="I72" s="133"/>
      <c r="J72" s="134"/>
    </row>
    <row r="73" spans="1:10" x14ac:dyDescent="0.2">
      <c r="F73" s="133"/>
      <c r="G73" s="133"/>
      <c r="H73" s="133"/>
      <c r="I73" s="133"/>
      <c r="J73" s="134"/>
    </row>
    <row r="74" spans="1:10" x14ac:dyDescent="0.2">
      <c r="F74" s="133"/>
      <c r="G74" s="133"/>
      <c r="H74" s="133"/>
      <c r="I74" s="133"/>
      <c r="J74" s="134"/>
    </row>
  </sheetData>
  <sheetProtection algorithmName="SHA-512" hashValue="1alSNiE/M6RbPMGyKZq90YiGfkAyiVjtEaKz22UCkhY1xTV/G+U/O9VxnKo3ZKiDJG5nEMFh+hMHCxVH4TxN3g==" saltValue="DnVDq3pLi4azxIEz77oG0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6:E66"/>
    <mergeCell ref="C67:E67"/>
    <mergeCell ref="C68:E68"/>
    <mergeCell ref="C69:E69"/>
    <mergeCell ref="C70:E70"/>
    <mergeCell ref="B56:J56"/>
    <mergeCell ref="C62:E62"/>
    <mergeCell ref="C63:E63"/>
    <mergeCell ref="C64:E64"/>
    <mergeCell ref="C65:E65"/>
    <mergeCell ref="B51:J51"/>
    <mergeCell ref="B52:J52"/>
    <mergeCell ref="B53:J53"/>
    <mergeCell ref="B54:J54"/>
    <mergeCell ref="B55:J55"/>
    <mergeCell ref="C44:E44"/>
    <mergeCell ref="B45:E45"/>
    <mergeCell ref="B48:J48"/>
    <mergeCell ref="B49:J49"/>
    <mergeCell ref="B50:J5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algorithmName="SHA-512" hashValue="IclRP5f9GLkdEwsFjR9yaoiUG4QC4JFKjqBIocExjJanOSdwH/r/JIy5u2me7Q1pP4xk2DaoIljQFGCsTmX/yQ==" saltValue="IdRyVS8ZH9kge7cDlxLFs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5D60-AF24-43A5-84EA-727235BFC2FA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8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8" t="s">
        <v>98</v>
      </c>
      <c r="C3" s="201" t="s">
        <v>58</v>
      </c>
      <c r="D3" s="199"/>
      <c r="E3" s="199"/>
      <c r="F3" s="199"/>
      <c r="G3" s="200"/>
      <c r="AC3" s="177" t="s">
        <v>99</v>
      </c>
      <c r="AG3" t="s">
        <v>100</v>
      </c>
    </row>
    <row r="4" spans="1:60" ht="24.95" customHeight="1" x14ac:dyDescent="0.2">
      <c r="A4" s="202" t="s">
        <v>9</v>
      </c>
      <c r="B4" s="203" t="s">
        <v>59</v>
      </c>
      <c r="C4" s="204" t="s">
        <v>60</v>
      </c>
      <c r="D4" s="205"/>
      <c r="E4" s="205"/>
      <c r="F4" s="205"/>
      <c r="G4" s="206"/>
      <c r="AG4" t="s">
        <v>101</v>
      </c>
    </row>
    <row r="5" spans="1:60" x14ac:dyDescent="0.2">
      <c r="D5" s="10"/>
    </row>
    <row r="6" spans="1:60" ht="38.25" x14ac:dyDescent="0.2">
      <c r="A6" s="208" t="s">
        <v>102</v>
      </c>
      <c r="B6" s="210" t="s">
        <v>103</v>
      </c>
      <c r="C6" s="210" t="s">
        <v>104</v>
      </c>
      <c r="D6" s="209" t="s">
        <v>105</v>
      </c>
      <c r="E6" s="208" t="s">
        <v>106</v>
      </c>
      <c r="F6" s="207" t="s">
        <v>107</v>
      </c>
      <c r="G6" s="208" t="s">
        <v>29</v>
      </c>
      <c r="H6" s="211" t="s">
        <v>30</v>
      </c>
      <c r="I6" s="211" t="s">
        <v>108</v>
      </c>
      <c r="J6" s="211" t="s">
        <v>31</v>
      </c>
      <c r="K6" s="211" t="s">
        <v>109</v>
      </c>
      <c r="L6" s="211" t="s">
        <v>110</v>
      </c>
      <c r="M6" s="211" t="s">
        <v>111</v>
      </c>
      <c r="N6" s="211" t="s">
        <v>112</v>
      </c>
      <c r="O6" s="211" t="s">
        <v>113</v>
      </c>
      <c r="P6" s="211" t="s">
        <v>114</v>
      </c>
      <c r="Q6" s="211" t="s">
        <v>115</v>
      </c>
      <c r="R6" s="211" t="s">
        <v>116</v>
      </c>
      <c r="S6" s="211" t="s">
        <v>117</v>
      </c>
      <c r="T6" s="211" t="s">
        <v>118</v>
      </c>
      <c r="U6" s="211" t="s">
        <v>119</v>
      </c>
      <c r="V6" s="211" t="s">
        <v>120</v>
      </c>
      <c r="W6" s="211" t="s">
        <v>121</v>
      </c>
      <c r="X6" s="211" t="s">
        <v>122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 x14ac:dyDescent="0.2">
      <c r="A8" s="223" t="s">
        <v>123</v>
      </c>
      <c r="B8" s="224" t="s">
        <v>93</v>
      </c>
      <c r="C8" s="247" t="s">
        <v>27</v>
      </c>
      <c r="D8" s="225"/>
      <c r="E8" s="226"/>
      <c r="F8" s="227"/>
      <c r="G8" s="227">
        <f>SUMIF(AG9:AG12,"&lt;&gt;NOR",G9:G12)</f>
        <v>0</v>
      </c>
      <c r="H8" s="227"/>
      <c r="I8" s="227">
        <f>SUM(I9:I12)</f>
        <v>0</v>
      </c>
      <c r="J8" s="227"/>
      <c r="K8" s="227">
        <f>SUM(K9:K12)</f>
        <v>0</v>
      </c>
      <c r="L8" s="227"/>
      <c r="M8" s="227">
        <f>SUM(M9:M12)</f>
        <v>0</v>
      </c>
      <c r="N8" s="227"/>
      <c r="O8" s="227">
        <f>SUM(O9:O12)</f>
        <v>0</v>
      </c>
      <c r="P8" s="227"/>
      <c r="Q8" s="227">
        <f>SUM(Q9:Q12)</f>
        <v>0</v>
      </c>
      <c r="R8" s="227"/>
      <c r="S8" s="227"/>
      <c r="T8" s="228"/>
      <c r="U8" s="222"/>
      <c r="V8" s="222">
        <f>SUM(V9:V12)</f>
        <v>0</v>
      </c>
      <c r="W8" s="222"/>
      <c r="X8" s="222"/>
      <c r="AG8" t="s">
        <v>124</v>
      </c>
    </row>
    <row r="9" spans="1:60" outlineLevel="1" x14ac:dyDescent="0.2">
      <c r="A9" s="236">
        <v>1</v>
      </c>
      <c r="B9" s="237" t="s">
        <v>125</v>
      </c>
      <c r="C9" s="248" t="s">
        <v>126</v>
      </c>
      <c r="D9" s="238" t="s">
        <v>127</v>
      </c>
      <c r="E9" s="239">
        <v>1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1"/>
      <c r="S9" s="241" t="s">
        <v>128</v>
      </c>
      <c r="T9" s="242" t="s">
        <v>129</v>
      </c>
      <c r="U9" s="221">
        <v>0</v>
      </c>
      <c r="V9" s="221">
        <f>ROUND(E9*U9,2)</f>
        <v>0</v>
      </c>
      <c r="W9" s="221"/>
      <c r="X9" s="221" t="s">
        <v>130</v>
      </c>
      <c r="Y9" s="212"/>
      <c r="Z9" s="212"/>
      <c r="AA9" s="212"/>
      <c r="AB9" s="212"/>
      <c r="AC9" s="212"/>
      <c r="AD9" s="212"/>
      <c r="AE9" s="212"/>
      <c r="AF9" s="212"/>
      <c r="AG9" s="212" t="s">
        <v>131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36">
        <v>2</v>
      </c>
      <c r="B10" s="237" t="s">
        <v>132</v>
      </c>
      <c r="C10" s="248" t="s">
        <v>133</v>
      </c>
      <c r="D10" s="238" t="s">
        <v>127</v>
      </c>
      <c r="E10" s="239">
        <v>1</v>
      </c>
      <c r="F10" s="240"/>
      <c r="G10" s="241">
        <f>ROUND(E10*F10,2)</f>
        <v>0</v>
      </c>
      <c r="H10" s="240"/>
      <c r="I10" s="241">
        <f>ROUND(E10*H10,2)</f>
        <v>0</v>
      </c>
      <c r="J10" s="240"/>
      <c r="K10" s="241">
        <f>ROUND(E10*J10,2)</f>
        <v>0</v>
      </c>
      <c r="L10" s="241">
        <v>21</v>
      </c>
      <c r="M10" s="241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1"/>
      <c r="S10" s="241" t="s">
        <v>128</v>
      </c>
      <c r="T10" s="242" t="s">
        <v>129</v>
      </c>
      <c r="U10" s="221">
        <v>0</v>
      </c>
      <c r="V10" s="221">
        <f>ROUND(E10*U10,2)</f>
        <v>0</v>
      </c>
      <c r="W10" s="221"/>
      <c r="X10" s="221" t="s">
        <v>130</v>
      </c>
      <c r="Y10" s="212"/>
      <c r="Z10" s="212"/>
      <c r="AA10" s="212"/>
      <c r="AB10" s="212"/>
      <c r="AC10" s="212"/>
      <c r="AD10" s="212"/>
      <c r="AE10" s="212"/>
      <c r="AF10" s="212"/>
      <c r="AG10" s="212" t="s">
        <v>131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29">
        <v>3</v>
      </c>
      <c r="B11" s="230" t="s">
        <v>134</v>
      </c>
      <c r="C11" s="249" t="s">
        <v>135</v>
      </c>
      <c r="D11" s="231" t="s">
        <v>127</v>
      </c>
      <c r="E11" s="232">
        <v>1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21</v>
      </c>
      <c r="M11" s="234">
        <f>G11*(1+L11/100)</f>
        <v>0</v>
      </c>
      <c r="N11" s="234">
        <v>0</v>
      </c>
      <c r="O11" s="234">
        <f>ROUND(E11*N11,2)</f>
        <v>0</v>
      </c>
      <c r="P11" s="234">
        <v>0</v>
      </c>
      <c r="Q11" s="234">
        <f>ROUND(E11*P11,2)</f>
        <v>0</v>
      </c>
      <c r="R11" s="234"/>
      <c r="S11" s="234" t="s">
        <v>128</v>
      </c>
      <c r="T11" s="235" t="s">
        <v>129</v>
      </c>
      <c r="U11" s="221">
        <v>0</v>
      </c>
      <c r="V11" s="221">
        <f>ROUND(E11*U11,2)</f>
        <v>0</v>
      </c>
      <c r="W11" s="221"/>
      <c r="X11" s="221" t="s">
        <v>130</v>
      </c>
      <c r="Y11" s="212"/>
      <c r="Z11" s="212"/>
      <c r="AA11" s="212"/>
      <c r="AB11" s="212"/>
      <c r="AC11" s="212"/>
      <c r="AD11" s="212"/>
      <c r="AE11" s="212"/>
      <c r="AF11" s="212"/>
      <c r="AG11" s="212" t="s">
        <v>131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9"/>
      <c r="B12" s="220"/>
      <c r="C12" s="250" t="s">
        <v>136</v>
      </c>
      <c r="D12" s="243"/>
      <c r="E12" s="243"/>
      <c r="F12" s="243"/>
      <c r="G12" s="243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12"/>
      <c r="Z12" s="212"/>
      <c r="AA12" s="212"/>
      <c r="AB12" s="212"/>
      <c r="AC12" s="212"/>
      <c r="AD12" s="212"/>
      <c r="AE12" s="212"/>
      <c r="AF12" s="212"/>
      <c r="AG12" s="212" t="s">
        <v>137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x14ac:dyDescent="0.2">
      <c r="A13" s="223" t="s">
        <v>123</v>
      </c>
      <c r="B13" s="224" t="s">
        <v>94</v>
      </c>
      <c r="C13" s="247" t="s">
        <v>28</v>
      </c>
      <c r="D13" s="225"/>
      <c r="E13" s="226"/>
      <c r="F13" s="227"/>
      <c r="G13" s="227">
        <f>SUMIF(AG14:AG25,"&lt;&gt;NOR",G14:G25)</f>
        <v>0</v>
      </c>
      <c r="H13" s="227"/>
      <c r="I13" s="227">
        <f>SUM(I14:I25)</f>
        <v>0</v>
      </c>
      <c r="J13" s="227"/>
      <c r="K13" s="227">
        <f>SUM(K14:K25)</f>
        <v>0</v>
      </c>
      <c r="L13" s="227"/>
      <c r="M13" s="227">
        <f>SUM(M14:M25)</f>
        <v>0</v>
      </c>
      <c r="N13" s="227"/>
      <c r="O13" s="227">
        <f>SUM(O14:O25)</f>
        <v>0</v>
      </c>
      <c r="P13" s="227"/>
      <c r="Q13" s="227">
        <f>SUM(Q14:Q25)</f>
        <v>0</v>
      </c>
      <c r="R13" s="227"/>
      <c r="S13" s="227"/>
      <c r="T13" s="228"/>
      <c r="U13" s="222"/>
      <c r="V13" s="222">
        <f>SUM(V14:V25)</f>
        <v>0</v>
      </c>
      <c r="W13" s="222"/>
      <c r="X13" s="222"/>
      <c r="AG13" t="s">
        <v>124</v>
      </c>
    </row>
    <row r="14" spans="1:60" outlineLevel="1" x14ac:dyDescent="0.2">
      <c r="A14" s="229">
        <v>4</v>
      </c>
      <c r="B14" s="230" t="s">
        <v>138</v>
      </c>
      <c r="C14" s="249" t="s">
        <v>139</v>
      </c>
      <c r="D14" s="231" t="s">
        <v>127</v>
      </c>
      <c r="E14" s="232">
        <v>1</v>
      </c>
      <c r="F14" s="233"/>
      <c r="G14" s="234">
        <f>ROUND(E14*F14,2)</f>
        <v>0</v>
      </c>
      <c r="H14" s="233"/>
      <c r="I14" s="234">
        <f>ROUND(E14*H14,2)</f>
        <v>0</v>
      </c>
      <c r="J14" s="233"/>
      <c r="K14" s="234">
        <f>ROUND(E14*J14,2)</f>
        <v>0</v>
      </c>
      <c r="L14" s="234">
        <v>21</v>
      </c>
      <c r="M14" s="234">
        <f>G14*(1+L14/100)</f>
        <v>0</v>
      </c>
      <c r="N14" s="234">
        <v>0</v>
      </c>
      <c r="O14" s="234">
        <f>ROUND(E14*N14,2)</f>
        <v>0</v>
      </c>
      <c r="P14" s="234">
        <v>0</v>
      </c>
      <c r="Q14" s="234">
        <f>ROUND(E14*P14,2)</f>
        <v>0</v>
      </c>
      <c r="R14" s="234"/>
      <c r="S14" s="234" t="s">
        <v>128</v>
      </c>
      <c r="T14" s="235" t="s">
        <v>129</v>
      </c>
      <c r="U14" s="221">
        <v>0</v>
      </c>
      <c r="V14" s="221">
        <f>ROUND(E14*U14,2)</f>
        <v>0</v>
      </c>
      <c r="W14" s="221"/>
      <c r="X14" s="221" t="s">
        <v>130</v>
      </c>
      <c r="Y14" s="212"/>
      <c r="Z14" s="212"/>
      <c r="AA14" s="212"/>
      <c r="AB14" s="212"/>
      <c r="AC14" s="212"/>
      <c r="AD14" s="212"/>
      <c r="AE14" s="212"/>
      <c r="AF14" s="212"/>
      <c r="AG14" s="212" t="s">
        <v>131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9"/>
      <c r="B15" s="220"/>
      <c r="C15" s="250" t="s">
        <v>140</v>
      </c>
      <c r="D15" s="243"/>
      <c r="E15" s="243"/>
      <c r="F15" s="243"/>
      <c r="G15" s="243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12"/>
      <c r="Z15" s="212"/>
      <c r="AA15" s="212"/>
      <c r="AB15" s="212"/>
      <c r="AC15" s="212"/>
      <c r="AD15" s="212"/>
      <c r="AE15" s="212"/>
      <c r="AF15" s="212"/>
      <c r="AG15" s="212" t="s">
        <v>137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36">
        <v>5</v>
      </c>
      <c r="B16" s="237" t="s">
        <v>141</v>
      </c>
      <c r="C16" s="248" t="s">
        <v>142</v>
      </c>
      <c r="D16" s="238" t="s">
        <v>127</v>
      </c>
      <c r="E16" s="239">
        <v>1</v>
      </c>
      <c r="F16" s="240"/>
      <c r="G16" s="241">
        <f>ROUND(E16*F16,2)</f>
        <v>0</v>
      </c>
      <c r="H16" s="240"/>
      <c r="I16" s="241">
        <f>ROUND(E16*H16,2)</f>
        <v>0</v>
      </c>
      <c r="J16" s="240"/>
      <c r="K16" s="241">
        <f>ROUND(E16*J16,2)</f>
        <v>0</v>
      </c>
      <c r="L16" s="241">
        <v>21</v>
      </c>
      <c r="M16" s="241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1"/>
      <c r="S16" s="241" t="s">
        <v>128</v>
      </c>
      <c r="T16" s="242" t="s">
        <v>129</v>
      </c>
      <c r="U16" s="221">
        <v>0</v>
      </c>
      <c r="V16" s="221">
        <f>ROUND(E16*U16,2)</f>
        <v>0</v>
      </c>
      <c r="W16" s="221"/>
      <c r="X16" s="221" t="s">
        <v>130</v>
      </c>
      <c r="Y16" s="212"/>
      <c r="Z16" s="212"/>
      <c r="AA16" s="212"/>
      <c r="AB16" s="212"/>
      <c r="AC16" s="212"/>
      <c r="AD16" s="212"/>
      <c r="AE16" s="212"/>
      <c r="AF16" s="212"/>
      <c r="AG16" s="212" t="s">
        <v>131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36">
        <v>6</v>
      </c>
      <c r="B17" s="237" t="s">
        <v>143</v>
      </c>
      <c r="C17" s="248" t="s">
        <v>144</v>
      </c>
      <c r="D17" s="238" t="s">
        <v>127</v>
      </c>
      <c r="E17" s="239">
        <v>1</v>
      </c>
      <c r="F17" s="240"/>
      <c r="G17" s="241">
        <f>ROUND(E17*F17,2)</f>
        <v>0</v>
      </c>
      <c r="H17" s="240"/>
      <c r="I17" s="241">
        <f>ROUND(E17*H17,2)</f>
        <v>0</v>
      </c>
      <c r="J17" s="240"/>
      <c r="K17" s="241">
        <f>ROUND(E17*J17,2)</f>
        <v>0</v>
      </c>
      <c r="L17" s="241">
        <v>21</v>
      </c>
      <c r="M17" s="241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1"/>
      <c r="S17" s="241" t="s">
        <v>128</v>
      </c>
      <c r="T17" s="242" t="s">
        <v>129</v>
      </c>
      <c r="U17" s="221">
        <v>0</v>
      </c>
      <c r="V17" s="221">
        <f>ROUND(E17*U17,2)</f>
        <v>0</v>
      </c>
      <c r="W17" s="221"/>
      <c r="X17" s="221" t="s">
        <v>130</v>
      </c>
      <c r="Y17" s="212"/>
      <c r="Z17" s="212"/>
      <c r="AA17" s="212"/>
      <c r="AB17" s="212"/>
      <c r="AC17" s="212"/>
      <c r="AD17" s="212"/>
      <c r="AE17" s="212"/>
      <c r="AF17" s="212"/>
      <c r="AG17" s="212" t="s">
        <v>131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29">
        <v>7</v>
      </c>
      <c r="B18" s="230" t="s">
        <v>145</v>
      </c>
      <c r="C18" s="249" t="s">
        <v>146</v>
      </c>
      <c r="D18" s="231" t="s">
        <v>127</v>
      </c>
      <c r="E18" s="232">
        <v>1</v>
      </c>
      <c r="F18" s="233"/>
      <c r="G18" s="234">
        <f>ROUND(E18*F18,2)</f>
        <v>0</v>
      </c>
      <c r="H18" s="233"/>
      <c r="I18" s="234">
        <f>ROUND(E18*H18,2)</f>
        <v>0</v>
      </c>
      <c r="J18" s="233"/>
      <c r="K18" s="234">
        <f>ROUND(E18*J18,2)</f>
        <v>0</v>
      </c>
      <c r="L18" s="234">
        <v>21</v>
      </c>
      <c r="M18" s="234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4"/>
      <c r="S18" s="234" t="s">
        <v>128</v>
      </c>
      <c r="T18" s="235" t="s">
        <v>129</v>
      </c>
      <c r="U18" s="221">
        <v>0</v>
      </c>
      <c r="V18" s="221">
        <f>ROUND(E18*U18,2)</f>
        <v>0</v>
      </c>
      <c r="W18" s="221"/>
      <c r="X18" s="221" t="s">
        <v>130</v>
      </c>
      <c r="Y18" s="212"/>
      <c r="Z18" s="212"/>
      <c r="AA18" s="212"/>
      <c r="AB18" s="212"/>
      <c r="AC18" s="212"/>
      <c r="AD18" s="212"/>
      <c r="AE18" s="212"/>
      <c r="AF18" s="212"/>
      <c r="AG18" s="212" t="s">
        <v>131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33.75" outlineLevel="1" x14ac:dyDescent="0.2">
      <c r="A19" s="219"/>
      <c r="B19" s="220"/>
      <c r="C19" s="250" t="s">
        <v>147</v>
      </c>
      <c r="D19" s="243"/>
      <c r="E19" s="243"/>
      <c r="F19" s="243"/>
      <c r="G19" s="243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12"/>
      <c r="Z19" s="212"/>
      <c r="AA19" s="212"/>
      <c r="AB19" s="212"/>
      <c r="AC19" s="212"/>
      <c r="AD19" s="212"/>
      <c r="AE19" s="212"/>
      <c r="AF19" s="212"/>
      <c r="AG19" s="212" t="s">
        <v>137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44" t="str">
        <f>C19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19" s="212"/>
      <c r="BC19" s="212"/>
      <c r="BD19" s="212"/>
      <c r="BE19" s="212"/>
      <c r="BF19" s="212"/>
      <c r="BG19" s="212"/>
      <c r="BH19" s="212"/>
    </row>
    <row r="20" spans="1:60" ht="22.5" outlineLevel="1" x14ac:dyDescent="0.2">
      <c r="A20" s="219"/>
      <c r="B20" s="220"/>
      <c r="C20" s="251" t="s">
        <v>148</v>
      </c>
      <c r="D20" s="245"/>
      <c r="E20" s="245"/>
      <c r="F20" s="245"/>
      <c r="G20" s="245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12"/>
      <c r="Z20" s="212"/>
      <c r="AA20" s="212"/>
      <c r="AB20" s="212"/>
      <c r="AC20" s="212"/>
      <c r="AD20" s="212"/>
      <c r="AE20" s="212"/>
      <c r="AF20" s="212"/>
      <c r="AG20" s="212" t="s">
        <v>137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44" t="str">
        <f>C20</f>
        <v>Provoz pro pěší bude zajištěn provizorními lávkami. Výkopy na volných a neohrazených pozemcích budou opatřeny ochranným zábradlím tak, aby bylo zabráněno pádu cizích osob do výkopu. Zábradlí bude zřetelně označeno případně osvíceno.</v>
      </c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29">
        <v>8</v>
      </c>
      <c r="B21" s="230" t="s">
        <v>149</v>
      </c>
      <c r="C21" s="249" t="s">
        <v>150</v>
      </c>
      <c r="D21" s="231" t="s">
        <v>127</v>
      </c>
      <c r="E21" s="232">
        <v>1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4">
        <v>0</v>
      </c>
      <c r="O21" s="234">
        <f>ROUND(E21*N21,2)</f>
        <v>0</v>
      </c>
      <c r="P21" s="234">
        <v>0</v>
      </c>
      <c r="Q21" s="234">
        <f>ROUND(E21*P21,2)</f>
        <v>0</v>
      </c>
      <c r="R21" s="234"/>
      <c r="S21" s="234" t="s">
        <v>128</v>
      </c>
      <c r="T21" s="235" t="s">
        <v>129</v>
      </c>
      <c r="U21" s="221">
        <v>0</v>
      </c>
      <c r="V21" s="221">
        <f>ROUND(E21*U21,2)</f>
        <v>0</v>
      </c>
      <c r="W21" s="221"/>
      <c r="X21" s="221" t="s">
        <v>130</v>
      </c>
      <c r="Y21" s="212"/>
      <c r="Z21" s="212"/>
      <c r="AA21" s="212"/>
      <c r="AB21" s="212"/>
      <c r="AC21" s="212"/>
      <c r="AD21" s="212"/>
      <c r="AE21" s="212"/>
      <c r="AF21" s="212"/>
      <c r="AG21" s="212" t="s">
        <v>131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9"/>
      <c r="B22" s="220"/>
      <c r="C22" s="250" t="s">
        <v>151</v>
      </c>
      <c r="D22" s="243"/>
      <c r="E22" s="243"/>
      <c r="F22" s="243"/>
      <c r="G22" s="243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12"/>
      <c r="Z22" s="212"/>
      <c r="AA22" s="212"/>
      <c r="AB22" s="212"/>
      <c r="AC22" s="212"/>
      <c r="AD22" s="212"/>
      <c r="AE22" s="212"/>
      <c r="AF22" s="212"/>
      <c r="AG22" s="212" t="s">
        <v>137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44" t="str">
        <f>C22</f>
        <v>Náklady zhotovitele, které vzniknou v souvislosti s povinnostmi zhotovitele při předání a převzetí díla.</v>
      </c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29">
        <v>9</v>
      </c>
      <c r="B23" s="230" t="s">
        <v>152</v>
      </c>
      <c r="C23" s="249" t="s">
        <v>153</v>
      </c>
      <c r="D23" s="231" t="s">
        <v>127</v>
      </c>
      <c r="E23" s="232">
        <v>1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4"/>
      <c r="S23" s="234" t="s">
        <v>128</v>
      </c>
      <c r="T23" s="235" t="s">
        <v>129</v>
      </c>
      <c r="U23" s="221">
        <v>0</v>
      </c>
      <c r="V23" s="221">
        <f>ROUND(E23*U23,2)</f>
        <v>0</v>
      </c>
      <c r="W23" s="221"/>
      <c r="X23" s="221" t="s">
        <v>130</v>
      </c>
      <c r="Y23" s="212"/>
      <c r="Z23" s="212"/>
      <c r="AA23" s="212"/>
      <c r="AB23" s="212"/>
      <c r="AC23" s="212"/>
      <c r="AD23" s="212"/>
      <c r="AE23" s="212"/>
      <c r="AF23" s="212"/>
      <c r="AG23" s="212" t="s">
        <v>131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9"/>
      <c r="B24" s="220"/>
      <c r="C24" s="250" t="s">
        <v>154</v>
      </c>
      <c r="D24" s="243"/>
      <c r="E24" s="243"/>
      <c r="F24" s="243"/>
      <c r="G24" s="243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12"/>
      <c r="Z24" s="212"/>
      <c r="AA24" s="212"/>
      <c r="AB24" s="212"/>
      <c r="AC24" s="212"/>
      <c r="AD24" s="212"/>
      <c r="AE24" s="212"/>
      <c r="AF24" s="212"/>
      <c r="AG24" s="212" t="s">
        <v>137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4" t="str">
        <f>C24</f>
        <v>Náklady na vyhotovení dokumentace skutečného provedení stavby a její předání objednateli v požadované formě a požadovaném počtu.</v>
      </c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29">
        <v>10</v>
      </c>
      <c r="B25" s="230" t="s">
        <v>155</v>
      </c>
      <c r="C25" s="249" t="s">
        <v>156</v>
      </c>
      <c r="D25" s="231" t="s">
        <v>127</v>
      </c>
      <c r="E25" s="232">
        <v>1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4">
        <v>0</v>
      </c>
      <c r="O25" s="234">
        <f>ROUND(E25*N25,2)</f>
        <v>0</v>
      </c>
      <c r="P25" s="234">
        <v>0</v>
      </c>
      <c r="Q25" s="234">
        <f>ROUND(E25*P25,2)</f>
        <v>0</v>
      </c>
      <c r="R25" s="234"/>
      <c r="S25" s="234" t="s">
        <v>128</v>
      </c>
      <c r="T25" s="235" t="s">
        <v>129</v>
      </c>
      <c r="U25" s="221">
        <v>0</v>
      </c>
      <c r="V25" s="221">
        <f>ROUND(E25*U25,2)</f>
        <v>0</v>
      </c>
      <c r="W25" s="221"/>
      <c r="X25" s="221" t="s">
        <v>130</v>
      </c>
      <c r="Y25" s="212"/>
      <c r="Z25" s="212"/>
      <c r="AA25" s="212"/>
      <c r="AB25" s="212"/>
      <c r="AC25" s="212"/>
      <c r="AD25" s="212"/>
      <c r="AE25" s="212"/>
      <c r="AF25" s="212"/>
      <c r="AG25" s="212" t="s">
        <v>131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x14ac:dyDescent="0.2">
      <c r="A26" s="3"/>
      <c r="B26" s="4"/>
      <c r="C26" s="252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E26">
        <v>15</v>
      </c>
      <c r="AF26">
        <v>21</v>
      </c>
      <c r="AG26" t="s">
        <v>110</v>
      </c>
    </row>
    <row r="27" spans="1:60" x14ac:dyDescent="0.2">
      <c r="A27" s="215"/>
      <c r="B27" s="216" t="s">
        <v>29</v>
      </c>
      <c r="C27" s="253"/>
      <c r="D27" s="217"/>
      <c r="E27" s="218"/>
      <c r="F27" s="218"/>
      <c r="G27" s="246">
        <f>G8+G13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E27">
        <f>SUMIF(L7:L25,AE26,G7:G25)</f>
        <v>0</v>
      </c>
      <c r="AF27">
        <f>SUMIF(L7:L25,AF26,G7:G25)</f>
        <v>0</v>
      </c>
      <c r="AG27" t="s">
        <v>157</v>
      </c>
    </row>
    <row r="28" spans="1:60" x14ac:dyDescent="0.2">
      <c r="C28" s="254"/>
      <c r="D28" s="10"/>
      <c r="AG28" t="s">
        <v>158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EKmKdFIMlszd8NWqIm60ig1aNByv6YxtKBYsn0yPjOzKbbPt28U6iKkqQoxCZBcrRSfH8RZa9oveQsFeXDXehw==" saltValue="aHRxsx6k+rkp1DuF1RU7qw==" spinCount="100000" sheet="1"/>
  <mergeCells count="10">
    <mergeCell ref="C19:G19"/>
    <mergeCell ref="C20:G20"/>
    <mergeCell ref="C22:G22"/>
    <mergeCell ref="C24:G24"/>
    <mergeCell ref="A1:G1"/>
    <mergeCell ref="C2:G2"/>
    <mergeCell ref="C3:G3"/>
    <mergeCell ref="C4:G4"/>
    <mergeCell ref="C12:G12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22F3-C0E5-4E09-BE3F-0FAF4CB662B2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159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8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8" t="s">
        <v>62</v>
      </c>
      <c r="C3" s="201" t="s">
        <v>63</v>
      </c>
      <c r="D3" s="199"/>
      <c r="E3" s="199"/>
      <c r="F3" s="199"/>
      <c r="G3" s="200"/>
      <c r="AC3" s="177" t="s">
        <v>97</v>
      </c>
      <c r="AG3" t="s">
        <v>100</v>
      </c>
    </row>
    <row r="4" spans="1:60" ht="24.95" customHeight="1" x14ac:dyDescent="0.2">
      <c r="A4" s="202" t="s">
        <v>9</v>
      </c>
      <c r="B4" s="203" t="s">
        <v>59</v>
      </c>
      <c r="C4" s="204" t="s">
        <v>64</v>
      </c>
      <c r="D4" s="205"/>
      <c r="E4" s="205"/>
      <c r="F4" s="205"/>
      <c r="G4" s="206"/>
      <c r="AG4" t="s">
        <v>101</v>
      </c>
    </row>
    <row r="5" spans="1:60" x14ac:dyDescent="0.2">
      <c r="D5" s="10"/>
    </row>
    <row r="6" spans="1:60" ht="38.25" x14ac:dyDescent="0.2">
      <c r="A6" s="208" t="s">
        <v>102</v>
      </c>
      <c r="B6" s="210" t="s">
        <v>103</v>
      </c>
      <c r="C6" s="210" t="s">
        <v>104</v>
      </c>
      <c r="D6" s="209" t="s">
        <v>105</v>
      </c>
      <c r="E6" s="208" t="s">
        <v>106</v>
      </c>
      <c r="F6" s="207" t="s">
        <v>107</v>
      </c>
      <c r="G6" s="208" t="s">
        <v>29</v>
      </c>
      <c r="H6" s="211" t="s">
        <v>30</v>
      </c>
      <c r="I6" s="211" t="s">
        <v>108</v>
      </c>
      <c r="J6" s="211" t="s">
        <v>31</v>
      </c>
      <c r="K6" s="211" t="s">
        <v>109</v>
      </c>
      <c r="L6" s="211" t="s">
        <v>110</v>
      </c>
      <c r="M6" s="211" t="s">
        <v>111</v>
      </c>
      <c r="N6" s="211" t="s">
        <v>112</v>
      </c>
      <c r="O6" s="211" t="s">
        <v>113</v>
      </c>
      <c r="P6" s="211" t="s">
        <v>114</v>
      </c>
      <c r="Q6" s="211" t="s">
        <v>115</v>
      </c>
      <c r="R6" s="211" t="s">
        <v>116</v>
      </c>
      <c r="S6" s="211" t="s">
        <v>117</v>
      </c>
      <c r="T6" s="211" t="s">
        <v>118</v>
      </c>
      <c r="U6" s="211" t="s">
        <v>119</v>
      </c>
      <c r="V6" s="211" t="s">
        <v>120</v>
      </c>
      <c r="W6" s="211" t="s">
        <v>121</v>
      </c>
      <c r="X6" s="211" t="s">
        <v>122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 x14ac:dyDescent="0.2">
      <c r="A8" s="223" t="s">
        <v>123</v>
      </c>
      <c r="B8" s="224" t="s">
        <v>59</v>
      </c>
      <c r="C8" s="247" t="s">
        <v>80</v>
      </c>
      <c r="D8" s="225"/>
      <c r="E8" s="226"/>
      <c r="F8" s="227"/>
      <c r="G8" s="227">
        <f>SUMIF(AG9:AG98,"&lt;&gt;NOR",G9:G98)</f>
        <v>0</v>
      </c>
      <c r="H8" s="227"/>
      <c r="I8" s="227">
        <f>SUM(I9:I98)</f>
        <v>0</v>
      </c>
      <c r="J8" s="227"/>
      <c r="K8" s="227">
        <f>SUM(K9:K98)</f>
        <v>0</v>
      </c>
      <c r="L8" s="227"/>
      <c r="M8" s="227">
        <f>SUM(M9:M98)</f>
        <v>0</v>
      </c>
      <c r="N8" s="227"/>
      <c r="O8" s="227">
        <f>SUM(O9:O98)</f>
        <v>0</v>
      </c>
      <c r="P8" s="227"/>
      <c r="Q8" s="227">
        <f>SUM(Q9:Q98)</f>
        <v>0</v>
      </c>
      <c r="R8" s="227"/>
      <c r="S8" s="227"/>
      <c r="T8" s="228"/>
      <c r="U8" s="222"/>
      <c r="V8" s="222">
        <f>SUM(V9:V98)</f>
        <v>279.73</v>
      </c>
      <c r="W8" s="222"/>
      <c r="X8" s="222"/>
      <c r="AG8" t="s">
        <v>124</v>
      </c>
    </row>
    <row r="9" spans="1:60" outlineLevel="1" x14ac:dyDescent="0.2">
      <c r="A9" s="229">
        <v>1</v>
      </c>
      <c r="B9" s="230" t="s">
        <v>160</v>
      </c>
      <c r="C9" s="249" t="s">
        <v>161</v>
      </c>
      <c r="D9" s="231" t="s">
        <v>162</v>
      </c>
      <c r="E9" s="232">
        <v>4.8049999999999997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4" t="s">
        <v>163</v>
      </c>
      <c r="S9" s="234" t="s">
        <v>128</v>
      </c>
      <c r="T9" s="235" t="s">
        <v>128</v>
      </c>
      <c r="U9" s="221">
        <v>9.5200000000000007E-2</v>
      </c>
      <c r="V9" s="221">
        <f>ROUND(E9*U9,2)</f>
        <v>0.46</v>
      </c>
      <c r="W9" s="221"/>
      <c r="X9" s="221" t="s">
        <v>164</v>
      </c>
      <c r="Y9" s="212"/>
      <c r="Z9" s="212"/>
      <c r="AA9" s="212"/>
      <c r="AB9" s="212"/>
      <c r="AC9" s="212"/>
      <c r="AD9" s="212"/>
      <c r="AE9" s="212"/>
      <c r="AF9" s="212"/>
      <c r="AG9" s="212" t="s">
        <v>165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9"/>
      <c r="B10" s="220"/>
      <c r="C10" s="266" t="s">
        <v>166</v>
      </c>
      <c r="D10" s="264"/>
      <c r="E10" s="264"/>
      <c r="F10" s="264"/>
      <c r="G10" s="264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12"/>
      <c r="Z10" s="212"/>
      <c r="AA10" s="212"/>
      <c r="AB10" s="212"/>
      <c r="AC10" s="212"/>
      <c r="AD10" s="212"/>
      <c r="AE10" s="212"/>
      <c r="AF10" s="212"/>
      <c r="AG10" s="212" t="s">
        <v>167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4" t="str">
        <f>C10</f>
        <v>nebo lesní půdy, s vodorovným přemístěním na hromady v místě upotřebení nebo na dočasné či trvalé skládky se složením</v>
      </c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9"/>
      <c r="B11" s="220"/>
      <c r="C11" s="267" t="s">
        <v>168</v>
      </c>
      <c r="D11" s="256"/>
      <c r="E11" s="257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12"/>
      <c r="Z11" s="212"/>
      <c r="AA11" s="212"/>
      <c r="AB11" s="212"/>
      <c r="AC11" s="212"/>
      <c r="AD11" s="212"/>
      <c r="AE11" s="212"/>
      <c r="AF11" s="212"/>
      <c r="AG11" s="212" t="s">
        <v>169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9"/>
      <c r="B12" s="220"/>
      <c r="C12" s="267" t="s">
        <v>170</v>
      </c>
      <c r="D12" s="256"/>
      <c r="E12" s="257">
        <v>0.62</v>
      </c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12"/>
      <c r="Z12" s="212"/>
      <c r="AA12" s="212"/>
      <c r="AB12" s="212"/>
      <c r="AC12" s="212"/>
      <c r="AD12" s="212"/>
      <c r="AE12" s="212"/>
      <c r="AF12" s="212"/>
      <c r="AG12" s="212" t="s">
        <v>169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9"/>
      <c r="B13" s="220"/>
      <c r="C13" s="267" t="s">
        <v>171</v>
      </c>
      <c r="D13" s="256"/>
      <c r="E13" s="257">
        <v>1.395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12"/>
      <c r="Z13" s="212"/>
      <c r="AA13" s="212"/>
      <c r="AB13" s="212"/>
      <c r="AC13" s="212"/>
      <c r="AD13" s="212"/>
      <c r="AE13" s="212"/>
      <c r="AF13" s="212"/>
      <c r="AG13" s="212" t="s">
        <v>169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19"/>
      <c r="B14" s="220"/>
      <c r="C14" s="267" t="s">
        <v>172</v>
      </c>
      <c r="D14" s="256"/>
      <c r="E14" s="257">
        <v>0.85250000000000004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12"/>
      <c r="Z14" s="212"/>
      <c r="AA14" s="212"/>
      <c r="AB14" s="212"/>
      <c r="AC14" s="212"/>
      <c r="AD14" s="212"/>
      <c r="AE14" s="212"/>
      <c r="AF14" s="212"/>
      <c r="AG14" s="212" t="s">
        <v>169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9"/>
      <c r="B15" s="220"/>
      <c r="C15" s="267" t="s">
        <v>173</v>
      </c>
      <c r="D15" s="256"/>
      <c r="E15" s="257">
        <v>0.85250000000000004</v>
      </c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12"/>
      <c r="Z15" s="212"/>
      <c r="AA15" s="212"/>
      <c r="AB15" s="212"/>
      <c r="AC15" s="212"/>
      <c r="AD15" s="212"/>
      <c r="AE15" s="212"/>
      <c r="AF15" s="212"/>
      <c r="AG15" s="212" t="s">
        <v>169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19"/>
      <c r="B16" s="220"/>
      <c r="C16" s="267" t="s">
        <v>174</v>
      </c>
      <c r="D16" s="256"/>
      <c r="E16" s="257">
        <v>1.0075000000000001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12"/>
      <c r="Z16" s="212"/>
      <c r="AA16" s="212"/>
      <c r="AB16" s="212"/>
      <c r="AC16" s="212"/>
      <c r="AD16" s="212"/>
      <c r="AE16" s="212"/>
      <c r="AF16" s="212"/>
      <c r="AG16" s="212" t="s">
        <v>169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19"/>
      <c r="B17" s="220"/>
      <c r="C17" s="267" t="s">
        <v>175</v>
      </c>
      <c r="D17" s="256"/>
      <c r="E17" s="257">
        <v>7.7499999999999999E-2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12"/>
      <c r="Z17" s="212"/>
      <c r="AA17" s="212"/>
      <c r="AB17" s="212"/>
      <c r="AC17" s="212"/>
      <c r="AD17" s="212"/>
      <c r="AE17" s="212"/>
      <c r="AF17" s="212"/>
      <c r="AG17" s="212" t="s">
        <v>169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29">
        <v>2</v>
      </c>
      <c r="B18" s="230" t="s">
        <v>176</v>
      </c>
      <c r="C18" s="249" t="s">
        <v>177</v>
      </c>
      <c r="D18" s="231" t="s">
        <v>162</v>
      </c>
      <c r="E18" s="232">
        <v>62.697200000000002</v>
      </c>
      <c r="F18" s="233"/>
      <c r="G18" s="234">
        <f>ROUND(E18*F18,2)</f>
        <v>0</v>
      </c>
      <c r="H18" s="233"/>
      <c r="I18" s="234">
        <f>ROUND(E18*H18,2)</f>
        <v>0</v>
      </c>
      <c r="J18" s="233"/>
      <c r="K18" s="234">
        <f>ROUND(E18*J18,2)</f>
        <v>0</v>
      </c>
      <c r="L18" s="234">
        <v>21</v>
      </c>
      <c r="M18" s="234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4" t="s">
        <v>163</v>
      </c>
      <c r="S18" s="234" t="s">
        <v>128</v>
      </c>
      <c r="T18" s="235" t="s">
        <v>128</v>
      </c>
      <c r="U18" s="221">
        <v>3.5329999999999999</v>
      </c>
      <c r="V18" s="221">
        <f>ROUND(E18*U18,2)</f>
        <v>221.51</v>
      </c>
      <c r="W18" s="221"/>
      <c r="X18" s="221" t="s">
        <v>164</v>
      </c>
      <c r="Y18" s="212"/>
      <c r="Z18" s="212"/>
      <c r="AA18" s="212"/>
      <c r="AB18" s="212"/>
      <c r="AC18" s="212"/>
      <c r="AD18" s="212"/>
      <c r="AE18" s="212"/>
      <c r="AF18" s="212"/>
      <c r="AG18" s="212" t="s">
        <v>165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9"/>
      <c r="B19" s="220"/>
      <c r="C19" s="266" t="s">
        <v>178</v>
      </c>
      <c r="D19" s="264"/>
      <c r="E19" s="264"/>
      <c r="F19" s="264"/>
      <c r="G19" s="264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12"/>
      <c r="Z19" s="212"/>
      <c r="AA19" s="212"/>
      <c r="AB19" s="212"/>
      <c r="AC19" s="212"/>
      <c r="AD19" s="212"/>
      <c r="AE19" s="212"/>
      <c r="AF19" s="212"/>
      <c r="AG19" s="212" t="s">
        <v>167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9"/>
      <c r="B20" s="220"/>
      <c r="C20" s="267" t="s">
        <v>168</v>
      </c>
      <c r="D20" s="256"/>
      <c r="E20" s="257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12"/>
      <c r="Z20" s="212"/>
      <c r="AA20" s="212"/>
      <c r="AB20" s="212"/>
      <c r="AC20" s="212"/>
      <c r="AD20" s="212"/>
      <c r="AE20" s="212"/>
      <c r="AF20" s="212"/>
      <c r="AG20" s="212" t="s">
        <v>169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19"/>
      <c r="B21" s="220"/>
      <c r="C21" s="267" t="s">
        <v>179</v>
      </c>
      <c r="D21" s="256"/>
      <c r="E21" s="25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12"/>
      <c r="Z21" s="212"/>
      <c r="AA21" s="212"/>
      <c r="AB21" s="212"/>
      <c r="AC21" s="212"/>
      <c r="AD21" s="212"/>
      <c r="AE21" s="212"/>
      <c r="AF21" s="212"/>
      <c r="AG21" s="212" t="s">
        <v>169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9"/>
      <c r="B22" s="220"/>
      <c r="C22" s="267" t="s">
        <v>180</v>
      </c>
      <c r="D22" s="256"/>
      <c r="E22" s="257">
        <v>2.375</v>
      </c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12"/>
      <c r="Z22" s="212"/>
      <c r="AA22" s="212"/>
      <c r="AB22" s="212"/>
      <c r="AC22" s="212"/>
      <c r="AD22" s="212"/>
      <c r="AE22" s="212"/>
      <c r="AF22" s="212"/>
      <c r="AG22" s="212" t="s">
        <v>169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9"/>
      <c r="B23" s="220"/>
      <c r="C23" s="267" t="s">
        <v>181</v>
      </c>
      <c r="D23" s="256"/>
      <c r="E23" s="257">
        <v>6.069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12"/>
      <c r="Z23" s="212"/>
      <c r="AA23" s="212"/>
      <c r="AB23" s="212"/>
      <c r="AC23" s="212"/>
      <c r="AD23" s="212"/>
      <c r="AE23" s="212"/>
      <c r="AF23" s="212"/>
      <c r="AG23" s="212" t="s">
        <v>169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9"/>
      <c r="B24" s="220"/>
      <c r="C24" s="267" t="s">
        <v>182</v>
      </c>
      <c r="D24" s="256"/>
      <c r="E24" s="25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12"/>
      <c r="Z24" s="212"/>
      <c r="AA24" s="212"/>
      <c r="AB24" s="212"/>
      <c r="AC24" s="212"/>
      <c r="AD24" s="212"/>
      <c r="AE24" s="212"/>
      <c r="AF24" s="212"/>
      <c r="AG24" s="212" t="s">
        <v>169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19"/>
      <c r="B25" s="220"/>
      <c r="C25" s="267" t="s">
        <v>183</v>
      </c>
      <c r="D25" s="256"/>
      <c r="E25" s="257">
        <v>5.3437999999999999</v>
      </c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12"/>
      <c r="Z25" s="212"/>
      <c r="AA25" s="212"/>
      <c r="AB25" s="212"/>
      <c r="AC25" s="212"/>
      <c r="AD25" s="212"/>
      <c r="AE25" s="212"/>
      <c r="AF25" s="212"/>
      <c r="AG25" s="212" t="s">
        <v>169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9"/>
      <c r="B26" s="220"/>
      <c r="C26" s="267" t="s">
        <v>184</v>
      </c>
      <c r="D26" s="256"/>
      <c r="E26" s="257">
        <v>13.6553</v>
      </c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12"/>
      <c r="Z26" s="212"/>
      <c r="AA26" s="212"/>
      <c r="AB26" s="212"/>
      <c r="AC26" s="212"/>
      <c r="AD26" s="212"/>
      <c r="AE26" s="212"/>
      <c r="AF26" s="212"/>
      <c r="AG26" s="212" t="s">
        <v>169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19"/>
      <c r="B27" s="220"/>
      <c r="C27" s="267" t="s">
        <v>185</v>
      </c>
      <c r="D27" s="256"/>
      <c r="E27" s="257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12"/>
      <c r="Z27" s="212"/>
      <c r="AA27" s="212"/>
      <c r="AB27" s="212"/>
      <c r="AC27" s="212"/>
      <c r="AD27" s="212"/>
      <c r="AE27" s="212"/>
      <c r="AF27" s="212"/>
      <c r="AG27" s="212" t="s">
        <v>169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19"/>
      <c r="B28" s="220"/>
      <c r="C28" s="267" t="s">
        <v>186</v>
      </c>
      <c r="D28" s="256"/>
      <c r="E28" s="257">
        <v>3.2656999999999998</v>
      </c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12"/>
      <c r="Z28" s="212"/>
      <c r="AA28" s="212"/>
      <c r="AB28" s="212"/>
      <c r="AC28" s="212"/>
      <c r="AD28" s="212"/>
      <c r="AE28" s="212"/>
      <c r="AF28" s="212"/>
      <c r="AG28" s="212" t="s">
        <v>169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19"/>
      <c r="B29" s="220"/>
      <c r="C29" s="267" t="s">
        <v>187</v>
      </c>
      <c r="D29" s="256"/>
      <c r="E29" s="257">
        <v>8.3449000000000009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12"/>
      <c r="Z29" s="212"/>
      <c r="AA29" s="212"/>
      <c r="AB29" s="212"/>
      <c r="AC29" s="212"/>
      <c r="AD29" s="212"/>
      <c r="AE29" s="212"/>
      <c r="AF29" s="212"/>
      <c r="AG29" s="212" t="s">
        <v>169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9"/>
      <c r="B30" s="220"/>
      <c r="C30" s="267" t="s">
        <v>188</v>
      </c>
      <c r="D30" s="256"/>
      <c r="E30" s="257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12"/>
      <c r="Z30" s="212"/>
      <c r="AA30" s="212"/>
      <c r="AB30" s="212"/>
      <c r="AC30" s="212"/>
      <c r="AD30" s="212"/>
      <c r="AE30" s="212"/>
      <c r="AF30" s="212"/>
      <c r="AG30" s="212" t="s">
        <v>169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9"/>
      <c r="B31" s="220"/>
      <c r="C31" s="267" t="s">
        <v>189</v>
      </c>
      <c r="D31" s="256"/>
      <c r="E31" s="257">
        <v>2.9687999999999999</v>
      </c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12"/>
      <c r="Z31" s="212"/>
      <c r="AA31" s="212"/>
      <c r="AB31" s="212"/>
      <c r="AC31" s="212"/>
      <c r="AD31" s="212"/>
      <c r="AE31" s="212"/>
      <c r="AF31" s="212"/>
      <c r="AG31" s="212" t="s">
        <v>169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9"/>
      <c r="B32" s="220"/>
      <c r="C32" s="267" t="s">
        <v>190</v>
      </c>
      <c r="D32" s="256"/>
      <c r="E32" s="257">
        <v>0.38169999999999998</v>
      </c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12"/>
      <c r="Z32" s="212"/>
      <c r="AA32" s="212"/>
      <c r="AB32" s="212"/>
      <c r="AC32" s="212"/>
      <c r="AD32" s="212"/>
      <c r="AE32" s="212"/>
      <c r="AF32" s="212"/>
      <c r="AG32" s="212" t="s">
        <v>169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19"/>
      <c r="B33" s="220"/>
      <c r="C33" s="267" t="s">
        <v>187</v>
      </c>
      <c r="D33" s="256"/>
      <c r="E33" s="257">
        <v>8.3449000000000009</v>
      </c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12"/>
      <c r="Z33" s="212"/>
      <c r="AA33" s="212"/>
      <c r="AB33" s="212"/>
      <c r="AC33" s="212"/>
      <c r="AD33" s="212"/>
      <c r="AE33" s="212"/>
      <c r="AF33" s="212"/>
      <c r="AG33" s="212" t="s">
        <v>169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19"/>
      <c r="B34" s="220"/>
      <c r="C34" s="267" t="s">
        <v>191</v>
      </c>
      <c r="D34" s="256"/>
      <c r="E34" s="25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12"/>
      <c r="Z34" s="212"/>
      <c r="AA34" s="212"/>
      <c r="AB34" s="212"/>
      <c r="AC34" s="212"/>
      <c r="AD34" s="212"/>
      <c r="AE34" s="212"/>
      <c r="AF34" s="212"/>
      <c r="AG34" s="212" t="s">
        <v>169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19"/>
      <c r="B35" s="220"/>
      <c r="C35" s="267" t="s">
        <v>192</v>
      </c>
      <c r="D35" s="256"/>
      <c r="E35" s="257">
        <v>4.9621000000000004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12"/>
      <c r="Z35" s="212"/>
      <c r="AA35" s="212"/>
      <c r="AB35" s="212"/>
      <c r="AC35" s="212"/>
      <c r="AD35" s="212"/>
      <c r="AE35" s="212"/>
      <c r="AF35" s="212"/>
      <c r="AG35" s="212" t="s">
        <v>169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19"/>
      <c r="B36" s="220"/>
      <c r="C36" s="267" t="s">
        <v>193</v>
      </c>
      <c r="D36" s="256"/>
      <c r="E36" s="257">
        <v>5.8635000000000002</v>
      </c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12"/>
      <c r="Z36" s="212"/>
      <c r="AA36" s="212"/>
      <c r="AB36" s="212"/>
      <c r="AC36" s="212"/>
      <c r="AD36" s="212"/>
      <c r="AE36" s="212"/>
      <c r="AF36" s="212"/>
      <c r="AG36" s="212" t="s">
        <v>169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19"/>
      <c r="B37" s="220"/>
      <c r="C37" s="267" t="s">
        <v>194</v>
      </c>
      <c r="D37" s="256"/>
      <c r="E37" s="257">
        <v>0.25219999999999998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12"/>
      <c r="Z37" s="212"/>
      <c r="AA37" s="212"/>
      <c r="AB37" s="212"/>
      <c r="AC37" s="212"/>
      <c r="AD37" s="212"/>
      <c r="AE37" s="212"/>
      <c r="AF37" s="212"/>
      <c r="AG37" s="212" t="s">
        <v>169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19"/>
      <c r="B38" s="220"/>
      <c r="C38" s="267" t="s">
        <v>195</v>
      </c>
      <c r="D38" s="256"/>
      <c r="E38" s="25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12"/>
      <c r="Z38" s="212"/>
      <c r="AA38" s="212"/>
      <c r="AB38" s="212"/>
      <c r="AC38" s="212"/>
      <c r="AD38" s="212"/>
      <c r="AE38" s="212"/>
      <c r="AF38" s="212"/>
      <c r="AG38" s="212" t="s">
        <v>169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9"/>
      <c r="B39" s="220"/>
      <c r="C39" s="267" t="s">
        <v>190</v>
      </c>
      <c r="D39" s="256"/>
      <c r="E39" s="257">
        <v>0.38169999999999998</v>
      </c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12"/>
      <c r="Z39" s="212"/>
      <c r="AA39" s="212"/>
      <c r="AB39" s="212"/>
      <c r="AC39" s="212"/>
      <c r="AD39" s="212"/>
      <c r="AE39" s="212"/>
      <c r="AF39" s="212"/>
      <c r="AG39" s="212" t="s">
        <v>169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9"/>
      <c r="B40" s="220"/>
      <c r="C40" s="267" t="s">
        <v>196</v>
      </c>
      <c r="D40" s="256"/>
      <c r="E40" s="257">
        <v>0.48859999999999998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12"/>
      <c r="Z40" s="212"/>
      <c r="AA40" s="212"/>
      <c r="AB40" s="212"/>
      <c r="AC40" s="212"/>
      <c r="AD40" s="212"/>
      <c r="AE40" s="212"/>
      <c r="AF40" s="212"/>
      <c r="AG40" s="212" t="s">
        <v>169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29">
        <v>3</v>
      </c>
      <c r="B41" s="230" t="s">
        <v>197</v>
      </c>
      <c r="C41" s="249" t="s">
        <v>198</v>
      </c>
      <c r="D41" s="231" t="s">
        <v>162</v>
      </c>
      <c r="E41" s="232">
        <v>34.494799999999998</v>
      </c>
      <c r="F41" s="233"/>
      <c r="G41" s="234">
        <f>ROUND(E41*F41,2)</f>
        <v>0</v>
      </c>
      <c r="H41" s="233"/>
      <c r="I41" s="234">
        <f>ROUND(E41*H41,2)</f>
        <v>0</v>
      </c>
      <c r="J41" s="233"/>
      <c r="K41" s="234">
        <f>ROUND(E41*J41,2)</f>
        <v>0</v>
      </c>
      <c r="L41" s="234">
        <v>21</v>
      </c>
      <c r="M41" s="234">
        <f>G41*(1+L41/100)</f>
        <v>0</v>
      </c>
      <c r="N41" s="234">
        <v>0</v>
      </c>
      <c r="O41" s="234">
        <f>ROUND(E41*N41,2)</f>
        <v>0</v>
      </c>
      <c r="P41" s="234">
        <v>0</v>
      </c>
      <c r="Q41" s="234">
        <f>ROUND(E41*P41,2)</f>
        <v>0</v>
      </c>
      <c r="R41" s="234" t="s">
        <v>163</v>
      </c>
      <c r="S41" s="234" t="s">
        <v>128</v>
      </c>
      <c r="T41" s="235" t="s">
        <v>128</v>
      </c>
      <c r="U41" s="221">
        <v>1.0999999999999999E-2</v>
      </c>
      <c r="V41" s="221">
        <f>ROUND(E41*U41,2)</f>
        <v>0.38</v>
      </c>
      <c r="W41" s="221"/>
      <c r="X41" s="221" t="s">
        <v>164</v>
      </c>
      <c r="Y41" s="212"/>
      <c r="Z41" s="212"/>
      <c r="AA41" s="212"/>
      <c r="AB41" s="212"/>
      <c r="AC41" s="212"/>
      <c r="AD41" s="212"/>
      <c r="AE41" s="212"/>
      <c r="AF41" s="212"/>
      <c r="AG41" s="212" t="s">
        <v>165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19"/>
      <c r="B42" s="220"/>
      <c r="C42" s="266" t="s">
        <v>199</v>
      </c>
      <c r="D42" s="264"/>
      <c r="E42" s="264"/>
      <c r="F42" s="264"/>
      <c r="G42" s="264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12"/>
      <c r="Z42" s="212"/>
      <c r="AA42" s="212"/>
      <c r="AB42" s="212"/>
      <c r="AC42" s="212"/>
      <c r="AD42" s="212"/>
      <c r="AE42" s="212"/>
      <c r="AF42" s="212"/>
      <c r="AG42" s="212" t="s">
        <v>167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19"/>
      <c r="B43" s="220"/>
      <c r="C43" s="251" t="s">
        <v>200</v>
      </c>
      <c r="D43" s="245"/>
      <c r="E43" s="245"/>
      <c r="F43" s="245"/>
      <c r="G43" s="245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12"/>
      <c r="Z43" s="212"/>
      <c r="AA43" s="212"/>
      <c r="AB43" s="212"/>
      <c r="AC43" s="212"/>
      <c r="AD43" s="212"/>
      <c r="AE43" s="212"/>
      <c r="AF43" s="212"/>
      <c r="AG43" s="212" t="s">
        <v>137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19"/>
      <c r="B44" s="220"/>
      <c r="C44" s="267" t="s">
        <v>201</v>
      </c>
      <c r="D44" s="256"/>
      <c r="E44" s="25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12"/>
      <c r="Z44" s="212"/>
      <c r="AA44" s="212"/>
      <c r="AB44" s="212"/>
      <c r="AC44" s="212"/>
      <c r="AD44" s="212"/>
      <c r="AE44" s="212"/>
      <c r="AF44" s="212"/>
      <c r="AG44" s="212" t="s">
        <v>169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9"/>
      <c r="B45" s="220"/>
      <c r="C45" s="267" t="s">
        <v>202</v>
      </c>
      <c r="D45" s="256"/>
      <c r="E45" s="257">
        <v>62.697200000000002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12"/>
      <c r="Z45" s="212"/>
      <c r="AA45" s="212"/>
      <c r="AB45" s="212"/>
      <c r="AC45" s="212"/>
      <c r="AD45" s="212"/>
      <c r="AE45" s="212"/>
      <c r="AF45" s="212"/>
      <c r="AG45" s="212" t="s">
        <v>169</v>
      </c>
      <c r="AH45" s="212">
        <v>5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9"/>
      <c r="B46" s="220"/>
      <c r="C46" s="267" t="s">
        <v>203</v>
      </c>
      <c r="D46" s="256"/>
      <c r="E46" s="257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12"/>
      <c r="Z46" s="212"/>
      <c r="AA46" s="212"/>
      <c r="AB46" s="212"/>
      <c r="AC46" s="212"/>
      <c r="AD46" s="212"/>
      <c r="AE46" s="212"/>
      <c r="AF46" s="212"/>
      <c r="AG46" s="212" t="s">
        <v>169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19"/>
      <c r="B47" s="220"/>
      <c r="C47" s="267" t="s">
        <v>204</v>
      </c>
      <c r="D47" s="256"/>
      <c r="E47" s="257">
        <v>-26.405919999999998</v>
      </c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12"/>
      <c r="Z47" s="212"/>
      <c r="AA47" s="212"/>
      <c r="AB47" s="212"/>
      <c r="AC47" s="212"/>
      <c r="AD47" s="212"/>
      <c r="AE47" s="212"/>
      <c r="AF47" s="212"/>
      <c r="AG47" s="212" t="s">
        <v>169</v>
      </c>
      <c r="AH47" s="212">
        <v>5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19"/>
      <c r="B48" s="220"/>
      <c r="C48" s="267" t="s">
        <v>205</v>
      </c>
      <c r="D48" s="256"/>
      <c r="E48" s="257">
        <v>-6.6014799999999996</v>
      </c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12"/>
      <c r="Z48" s="212"/>
      <c r="AA48" s="212"/>
      <c r="AB48" s="212"/>
      <c r="AC48" s="212"/>
      <c r="AD48" s="212"/>
      <c r="AE48" s="212"/>
      <c r="AF48" s="212"/>
      <c r="AG48" s="212" t="s">
        <v>169</v>
      </c>
      <c r="AH48" s="212">
        <v>5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19"/>
      <c r="B49" s="220"/>
      <c r="C49" s="267" t="s">
        <v>206</v>
      </c>
      <c r="D49" s="256"/>
      <c r="E49" s="257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12"/>
      <c r="Z49" s="212"/>
      <c r="AA49" s="212"/>
      <c r="AB49" s="212"/>
      <c r="AC49" s="212"/>
      <c r="AD49" s="212"/>
      <c r="AE49" s="212"/>
      <c r="AF49" s="212"/>
      <c r="AG49" s="212" t="s">
        <v>169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19"/>
      <c r="B50" s="220"/>
      <c r="C50" s="267" t="s">
        <v>207</v>
      </c>
      <c r="D50" s="256"/>
      <c r="E50" s="257">
        <v>4.8049999999999997</v>
      </c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12"/>
      <c r="Z50" s="212"/>
      <c r="AA50" s="212"/>
      <c r="AB50" s="212"/>
      <c r="AC50" s="212"/>
      <c r="AD50" s="212"/>
      <c r="AE50" s="212"/>
      <c r="AF50" s="212"/>
      <c r="AG50" s="212" t="s">
        <v>169</v>
      </c>
      <c r="AH50" s="212">
        <v>5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 x14ac:dyDescent="0.2">
      <c r="A51" s="229">
        <v>4</v>
      </c>
      <c r="B51" s="230" t="s">
        <v>208</v>
      </c>
      <c r="C51" s="249" t="s">
        <v>209</v>
      </c>
      <c r="D51" s="231" t="s">
        <v>162</v>
      </c>
      <c r="E51" s="232">
        <v>62.697200000000002</v>
      </c>
      <c r="F51" s="233"/>
      <c r="G51" s="234">
        <f>ROUND(E51*F51,2)</f>
        <v>0</v>
      </c>
      <c r="H51" s="233"/>
      <c r="I51" s="234">
        <f>ROUND(E51*H51,2)</f>
        <v>0</v>
      </c>
      <c r="J51" s="233"/>
      <c r="K51" s="234">
        <f>ROUND(E51*J51,2)</f>
        <v>0</v>
      </c>
      <c r="L51" s="234">
        <v>21</v>
      </c>
      <c r="M51" s="234">
        <f>G51*(1+L51/100)</f>
        <v>0</v>
      </c>
      <c r="N51" s="234">
        <v>0</v>
      </c>
      <c r="O51" s="234">
        <f>ROUND(E51*N51,2)</f>
        <v>0</v>
      </c>
      <c r="P51" s="234">
        <v>0</v>
      </c>
      <c r="Q51" s="234">
        <f>ROUND(E51*P51,2)</f>
        <v>0</v>
      </c>
      <c r="R51" s="234" t="s">
        <v>163</v>
      </c>
      <c r="S51" s="234" t="s">
        <v>128</v>
      </c>
      <c r="T51" s="235" t="s">
        <v>128</v>
      </c>
      <c r="U51" s="221">
        <v>5.2999999999999999E-2</v>
      </c>
      <c r="V51" s="221">
        <f>ROUND(E51*U51,2)</f>
        <v>3.32</v>
      </c>
      <c r="W51" s="221"/>
      <c r="X51" s="221" t="s">
        <v>164</v>
      </c>
      <c r="Y51" s="212"/>
      <c r="Z51" s="212"/>
      <c r="AA51" s="212"/>
      <c r="AB51" s="212"/>
      <c r="AC51" s="212"/>
      <c r="AD51" s="212"/>
      <c r="AE51" s="212"/>
      <c r="AF51" s="212"/>
      <c r="AG51" s="212" t="s">
        <v>165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19"/>
      <c r="B52" s="220"/>
      <c r="C52" s="267" t="s">
        <v>168</v>
      </c>
      <c r="D52" s="256"/>
      <c r="E52" s="257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12"/>
      <c r="Z52" s="212"/>
      <c r="AA52" s="212"/>
      <c r="AB52" s="212"/>
      <c r="AC52" s="212"/>
      <c r="AD52" s="212"/>
      <c r="AE52" s="212"/>
      <c r="AF52" s="212"/>
      <c r="AG52" s="212" t="s">
        <v>169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9"/>
      <c r="B53" s="220"/>
      <c r="C53" s="267" t="s">
        <v>210</v>
      </c>
      <c r="D53" s="256"/>
      <c r="E53" s="257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12"/>
      <c r="Z53" s="212"/>
      <c r="AA53" s="212"/>
      <c r="AB53" s="212"/>
      <c r="AC53" s="212"/>
      <c r="AD53" s="212"/>
      <c r="AE53" s="212"/>
      <c r="AF53" s="212"/>
      <c r="AG53" s="212" t="s">
        <v>169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19"/>
      <c r="B54" s="220"/>
      <c r="C54" s="267" t="s">
        <v>211</v>
      </c>
      <c r="D54" s="256"/>
      <c r="E54" s="257">
        <v>62.697200000000002</v>
      </c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12"/>
      <c r="Z54" s="212"/>
      <c r="AA54" s="212"/>
      <c r="AB54" s="212"/>
      <c r="AC54" s="212"/>
      <c r="AD54" s="212"/>
      <c r="AE54" s="212"/>
      <c r="AF54" s="212"/>
      <c r="AG54" s="212" t="s">
        <v>169</v>
      </c>
      <c r="AH54" s="212">
        <v>5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2.5" outlineLevel="1" x14ac:dyDescent="0.2">
      <c r="A55" s="229">
        <v>5</v>
      </c>
      <c r="B55" s="230" t="s">
        <v>212</v>
      </c>
      <c r="C55" s="249" t="s">
        <v>213</v>
      </c>
      <c r="D55" s="231" t="s">
        <v>162</v>
      </c>
      <c r="E55" s="232">
        <v>26.405919999999998</v>
      </c>
      <c r="F55" s="233"/>
      <c r="G55" s="234">
        <f>ROUND(E55*F55,2)</f>
        <v>0</v>
      </c>
      <c r="H55" s="233"/>
      <c r="I55" s="234">
        <f>ROUND(E55*H55,2)</f>
        <v>0</v>
      </c>
      <c r="J55" s="233"/>
      <c r="K55" s="234">
        <f>ROUND(E55*J55,2)</f>
        <v>0</v>
      </c>
      <c r="L55" s="234">
        <v>21</v>
      </c>
      <c r="M55" s="234">
        <f>G55*(1+L55/100)</f>
        <v>0</v>
      </c>
      <c r="N55" s="234">
        <v>0</v>
      </c>
      <c r="O55" s="234">
        <f>ROUND(E55*N55,2)</f>
        <v>0</v>
      </c>
      <c r="P55" s="234">
        <v>0</v>
      </c>
      <c r="Q55" s="234">
        <f>ROUND(E55*P55,2)</f>
        <v>0</v>
      </c>
      <c r="R55" s="234" t="s">
        <v>163</v>
      </c>
      <c r="S55" s="234" t="s">
        <v>128</v>
      </c>
      <c r="T55" s="235" t="s">
        <v>128</v>
      </c>
      <c r="U55" s="221">
        <v>0.20200000000000001</v>
      </c>
      <c r="V55" s="221">
        <f>ROUND(E55*U55,2)</f>
        <v>5.33</v>
      </c>
      <c r="W55" s="221"/>
      <c r="X55" s="221" t="s">
        <v>164</v>
      </c>
      <c r="Y55" s="212"/>
      <c r="Z55" s="212"/>
      <c r="AA55" s="212"/>
      <c r="AB55" s="212"/>
      <c r="AC55" s="212"/>
      <c r="AD55" s="212"/>
      <c r="AE55" s="212"/>
      <c r="AF55" s="212"/>
      <c r="AG55" s="212" t="s">
        <v>165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9"/>
      <c r="B56" s="220"/>
      <c r="C56" s="266" t="s">
        <v>214</v>
      </c>
      <c r="D56" s="264"/>
      <c r="E56" s="264"/>
      <c r="F56" s="264"/>
      <c r="G56" s="264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12"/>
      <c r="Z56" s="212"/>
      <c r="AA56" s="212"/>
      <c r="AB56" s="212"/>
      <c r="AC56" s="212"/>
      <c r="AD56" s="212"/>
      <c r="AE56" s="212"/>
      <c r="AF56" s="212"/>
      <c r="AG56" s="212" t="s">
        <v>167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">
      <c r="A57" s="219"/>
      <c r="B57" s="220"/>
      <c r="C57" s="267" t="s">
        <v>168</v>
      </c>
      <c r="D57" s="256"/>
      <c r="E57" s="257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12"/>
      <c r="Z57" s="212"/>
      <c r="AA57" s="212"/>
      <c r="AB57" s="212"/>
      <c r="AC57" s="212"/>
      <c r="AD57" s="212"/>
      <c r="AE57" s="212"/>
      <c r="AF57" s="212"/>
      <c r="AG57" s="212" t="s">
        <v>169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19"/>
      <c r="B58" s="220"/>
      <c r="C58" s="267" t="s">
        <v>215</v>
      </c>
      <c r="D58" s="256"/>
      <c r="E58" s="257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12"/>
      <c r="Z58" s="212"/>
      <c r="AA58" s="212"/>
      <c r="AB58" s="212"/>
      <c r="AC58" s="212"/>
      <c r="AD58" s="212"/>
      <c r="AE58" s="212"/>
      <c r="AF58" s="212"/>
      <c r="AG58" s="212" t="s">
        <v>169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9"/>
      <c r="B59" s="220"/>
      <c r="C59" s="268" t="s">
        <v>216</v>
      </c>
      <c r="D59" s="258"/>
      <c r="E59" s="259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12"/>
      <c r="Z59" s="212"/>
      <c r="AA59" s="212"/>
      <c r="AB59" s="212"/>
      <c r="AC59" s="212"/>
      <c r="AD59" s="212"/>
      <c r="AE59" s="212"/>
      <c r="AF59" s="212"/>
      <c r="AG59" s="212" t="s">
        <v>169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19"/>
      <c r="B60" s="220"/>
      <c r="C60" s="269" t="s">
        <v>217</v>
      </c>
      <c r="D60" s="258"/>
      <c r="E60" s="259">
        <v>4.5842999999999998</v>
      </c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12"/>
      <c r="Z60" s="212"/>
      <c r="AA60" s="212"/>
      <c r="AB60" s="212"/>
      <c r="AC60" s="212"/>
      <c r="AD60" s="212"/>
      <c r="AE60" s="212"/>
      <c r="AF60" s="212"/>
      <c r="AG60" s="212" t="s">
        <v>169</v>
      </c>
      <c r="AH60" s="212">
        <v>2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19"/>
      <c r="B61" s="220"/>
      <c r="C61" s="269" t="s">
        <v>218</v>
      </c>
      <c r="D61" s="258"/>
      <c r="E61" s="259">
        <v>10.3147</v>
      </c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12"/>
      <c r="Z61" s="212"/>
      <c r="AA61" s="212"/>
      <c r="AB61" s="212"/>
      <c r="AC61" s="212"/>
      <c r="AD61" s="212"/>
      <c r="AE61" s="212"/>
      <c r="AF61" s="212"/>
      <c r="AG61" s="212" t="s">
        <v>169</v>
      </c>
      <c r="AH61" s="212">
        <v>2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19"/>
      <c r="B62" s="220"/>
      <c r="C62" s="269" t="s">
        <v>219</v>
      </c>
      <c r="D62" s="258"/>
      <c r="E62" s="259">
        <v>6.3033999999999999</v>
      </c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12"/>
      <c r="Z62" s="212"/>
      <c r="AA62" s="212"/>
      <c r="AB62" s="212"/>
      <c r="AC62" s="212"/>
      <c r="AD62" s="212"/>
      <c r="AE62" s="212"/>
      <c r="AF62" s="212"/>
      <c r="AG62" s="212" t="s">
        <v>169</v>
      </c>
      <c r="AH62" s="212">
        <v>2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19"/>
      <c r="B63" s="220"/>
      <c r="C63" s="269" t="s">
        <v>220</v>
      </c>
      <c r="D63" s="258"/>
      <c r="E63" s="259">
        <v>6.3316999999999997</v>
      </c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12"/>
      <c r="Z63" s="212"/>
      <c r="AA63" s="212"/>
      <c r="AB63" s="212"/>
      <c r="AC63" s="212"/>
      <c r="AD63" s="212"/>
      <c r="AE63" s="212"/>
      <c r="AF63" s="212"/>
      <c r="AG63" s="212" t="s">
        <v>169</v>
      </c>
      <c r="AH63" s="212">
        <v>2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19"/>
      <c r="B64" s="220"/>
      <c r="C64" s="269" t="s">
        <v>221</v>
      </c>
      <c r="D64" s="258"/>
      <c r="E64" s="259">
        <v>5.07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12"/>
      <c r="Z64" s="212"/>
      <c r="AA64" s="212"/>
      <c r="AB64" s="212"/>
      <c r="AC64" s="212"/>
      <c r="AD64" s="212"/>
      <c r="AE64" s="212"/>
      <c r="AF64" s="212"/>
      <c r="AG64" s="212" t="s">
        <v>169</v>
      </c>
      <c r="AH64" s="212">
        <v>2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19"/>
      <c r="B65" s="220"/>
      <c r="C65" s="269" t="s">
        <v>222</v>
      </c>
      <c r="D65" s="258"/>
      <c r="E65" s="259">
        <v>0.40329999999999999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12"/>
      <c r="Z65" s="212"/>
      <c r="AA65" s="212"/>
      <c r="AB65" s="212"/>
      <c r="AC65" s="212"/>
      <c r="AD65" s="212"/>
      <c r="AE65" s="212"/>
      <c r="AF65" s="212"/>
      <c r="AG65" s="212" t="s">
        <v>169</v>
      </c>
      <c r="AH65" s="212">
        <v>2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19"/>
      <c r="B66" s="220"/>
      <c r="C66" s="270" t="s">
        <v>223</v>
      </c>
      <c r="D66" s="260"/>
      <c r="E66" s="261">
        <v>33.007399999999997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12"/>
      <c r="Z66" s="212"/>
      <c r="AA66" s="212"/>
      <c r="AB66" s="212"/>
      <c r="AC66" s="212"/>
      <c r="AD66" s="212"/>
      <c r="AE66" s="212"/>
      <c r="AF66" s="212"/>
      <c r="AG66" s="212" t="s">
        <v>169</v>
      </c>
      <c r="AH66" s="212">
        <v>3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19"/>
      <c r="B67" s="220"/>
      <c r="C67" s="268" t="s">
        <v>224</v>
      </c>
      <c r="D67" s="258"/>
      <c r="E67" s="259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12"/>
      <c r="Z67" s="212"/>
      <c r="AA67" s="212"/>
      <c r="AB67" s="212"/>
      <c r="AC67" s="212"/>
      <c r="AD67" s="212"/>
      <c r="AE67" s="212"/>
      <c r="AF67" s="212"/>
      <c r="AG67" s="212" t="s">
        <v>169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 x14ac:dyDescent="0.2">
      <c r="A68" s="219"/>
      <c r="B68" s="220"/>
      <c r="C68" s="267" t="s">
        <v>225</v>
      </c>
      <c r="D68" s="256"/>
      <c r="E68" s="257">
        <v>26.405919999999998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12"/>
      <c r="Z68" s="212"/>
      <c r="AA68" s="212"/>
      <c r="AB68" s="212"/>
      <c r="AC68" s="212"/>
      <c r="AD68" s="212"/>
      <c r="AE68" s="212"/>
      <c r="AF68" s="212"/>
      <c r="AG68" s="212" t="s">
        <v>169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 x14ac:dyDescent="0.2">
      <c r="A69" s="229">
        <v>6</v>
      </c>
      <c r="B69" s="230" t="s">
        <v>226</v>
      </c>
      <c r="C69" s="249" t="s">
        <v>227</v>
      </c>
      <c r="D69" s="231" t="s">
        <v>162</v>
      </c>
      <c r="E69" s="232">
        <v>6.6014799999999996</v>
      </c>
      <c r="F69" s="233"/>
      <c r="G69" s="234">
        <f>ROUND(E69*F69,2)</f>
        <v>0</v>
      </c>
      <c r="H69" s="233"/>
      <c r="I69" s="234">
        <f>ROUND(E69*H69,2)</f>
        <v>0</v>
      </c>
      <c r="J69" s="233"/>
      <c r="K69" s="234">
        <f>ROUND(E69*J69,2)</f>
        <v>0</v>
      </c>
      <c r="L69" s="234">
        <v>21</v>
      </c>
      <c r="M69" s="234">
        <f>G69*(1+L69/100)</f>
        <v>0</v>
      </c>
      <c r="N69" s="234">
        <v>0</v>
      </c>
      <c r="O69" s="234">
        <f>ROUND(E69*N69,2)</f>
        <v>0</v>
      </c>
      <c r="P69" s="234">
        <v>0</v>
      </c>
      <c r="Q69" s="234">
        <f>ROUND(E69*P69,2)</f>
        <v>0</v>
      </c>
      <c r="R69" s="234" t="s">
        <v>163</v>
      </c>
      <c r="S69" s="234" t="s">
        <v>128</v>
      </c>
      <c r="T69" s="235" t="s">
        <v>128</v>
      </c>
      <c r="U69" s="221">
        <v>1.1499999999999999</v>
      </c>
      <c r="V69" s="221">
        <f>ROUND(E69*U69,2)</f>
        <v>7.59</v>
      </c>
      <c r="W69" s="221"/>
      <c r="X69" s="221" t="s">
        <v>164</v>
      </c>
      <c r="Y69" s="212"/>
      <c r="Z69" s="212"/>
      <c r="AA69" s="212"/>
      <c r="AB69" s="212"/>
      <c r="AC69" s="212"/>
      <c r="AD69" s="212"/>
      <c r="AE69" s="212"/>
      <c r="AF69" s="212"/>
      <c r="AG69" s="212" t="s">
        <v>165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19"/>
      <c r="B70" s="220"/>
      <c r="C70" s="266" t="s">
        <v>214</v>
      </c>
      <c r="D70" s="264"/>
      <c r="E70" s="264"/>
      <c r="F70" s="264"/>
      <c r="G70" s="264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12"/>
      <c r="Z70" s="212"/>
      <c r="AA70" s="212"/>
      <c r="AB70" s="212"/>
      <c r="AC70" s="212"/>
      <c r="AD70" s="212"/>
      <c r="AE70" s="212"/>
      <c r="AF70" s="212"/>
      <c r="AG70" s="212" t="s">
        <v>167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19"/>
      <c r="B71" s="220"/>
      <c r="C71" s="267" t="s">
        <v>168</v>
      </c>
      <c r="D71" s="256"/>
      <c r="E71" s="257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12"/>
      <c r="Z71" s="212"/>
      <c r="AA71" s="212"/>
      <c r="AB71" s="212"/>
      <c r="AC71" s="212"/>
      <c r="AD71" s="212"/>
      <c r="AE71" s="212"/>
      <c r="AF71" s="212"/>
      <c r="AG71" s="212" t="s">
        <v>169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19"/>
      <c r="B72" s="220"/>
      <c r="C72" s="267" t="s">
        <v>215</v>
      </c>
      <c r="D72" s="256"/>
      <c r="E72" s="257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12"/>
      <c r="Z72" s="212"/>
      <c r="AA72" s="212"/>
      <c r="AB72" s="212"/>
      <c r="AC72" s="212"/>
      <c r="AD72" s="212"/>
      <c r="AE72" s="212"/>
      <c r="AF72" s="212"/>
      <c r="AG72" s="212" t="s">
        <v>169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19"/>
      <c r="B73" s="220"/>
      <c r="C73" s="268" t="s">
        <v>216</v>
      </c>
      <c r="D73" s="258"/>
      <c r="E73" s="259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12"/>
      <c r="Z73" s="212"/>
      <c r="AA73" s="212"/>
      <c r="AB73" s="212"/>
      <c r="AC73" s="212"/>
      <c r="AD73" s="212"/>
      <c r="AE73" s="212"/>
      <c r="AF73" s="212"/>
      <c r="AG73" s="212" t="s">
        <v>169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19"/>
      <c r="B74" s="220"/>
      <c r="C74" s="269" t="s">
        <v>217</v>
      </c>
      <c r="D74" s="258"/>
      <c r="E74" s="259">
        <v>4.5842999999999998</v>
      </c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12"/>
      <c r="Z74" s="212"/>
      <c r="AA74" s="212"/>
      <c r="AB74" s="212"/>
      <c r="AC74" s="212"/>
      <c r="AD74" s="212"/>
      <c r="AE74" s="212"/>
      <c r="AF74" s="212"/>
      <c r="AG74" s="212" t="s">
        <v>169</v>
      </c>
      <c r="AH74" s="212">
        <v>2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19"/>
      <c r="B75" s="220"/>
      <c r="C75" s="269" t="s">
        <v>218</v>
      </c>
      <c r="D75" s="258"/>
      <c r="E75" s="259">
        <v>10.3147</v>
      </c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12"/>
      <c r="Z75" s="212"/>
      <c r="AA75" s="212"/>
      <c r="AB75" s="212"/>
      <c r="AC75" s="212"/>
      <c r="AD75" s="212"/>
      <c r="AE75" s="212"/>
      <c r="AF75" s="212"/>
      <c r="AG75" s="212" t="s">
        <v>169</v>
      </c>
      <c r="AH75" s="212">
        <v>2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19"/>
      <c r="B76" s="220"/>
      <c r="C76" s="269" t="s">
        <v>219</v>
      </c>
      <c r="D76" s="258"/>
      <c r="E76" s="259">
        <v>6.3033999999999999</v>
      </c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12"/>
      <c r="Z76" s="212"/>
      <c r="AA76" s="212"/>
      <c r="AB76" s="212"/>
      <c r="AC76" s="212"/>
      <c r="AD76" s="212"/>
      <c r="AE76" s="212"/>
      <c r="AF76" s="212"/>
      <c r="AG76" s="212" t="s">
        <v>169</v>
      </c>
      <c r="AH76" s="212">
        <v>2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19"/>
      <c r="B77" s="220"/>
      <c r="C77" s="269" t="s">
        <v>220</v>
      </c>
      <c r="D77" s="258"/>
      <c r="E77" s="259">
        <v>6.3316999999999997</v>
      </c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12"/>
      <c r="Z77" s="212"/>
      <c r="AA77" s="212"/>
      <c r="AB77" s="212"/>
      <c r="AC77" s="212"/>
      <c r="AD77" s="212"/>
      <c r="AE77" s="212"/>
      <c r="AF77" s="212"/>
      <c r="AG77" s="212" t="s">
        <v>169</v>
      </c>
      <c r="AH77" s="212">
        <v>2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19"/>
      <c r="B78" s="220"/>
      <c r="C78" s="269" t="s">
        <v>221</v>
      </c>
      <c r="D78" s="258"/>
      <c r="E78" s="259">
        <v>5.07</v>
      </c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12"/>
      <c r="Z78" s="212"/>
      <c r="AA78" s="212"/>
      <c r="AB78" s="212"/>
      <c r="AC78" s="212"/>
      <c r="AD78" s="212"/>
      <c r="AE78" s="212"/>
      <c r="AF78" s="212"/>
      <c r="AG78" s="212" t="s">
        <v>169</v>
      </c>
      <c r="AH78" s="212">
        <v>2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19"/>
      <c r="B79" s="220"/>
      <c r="C79" s="269" t="s">
        <v>222</v>
      </c>
      <c r="D79" s="258"/>
      <c r="E79" s="259">
        <v>0.40329999999999999</v>
      </c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12"/>
      <c r="Z79" s="212"/>
      <c r="AA79" s="212"/>
      <c r="AB79" s="212"/>
      <c r="AC79" s="212"/>
      <c r="AD79" s="212"/>
      <c r="AE79" s="212"/>
      <c r="AF79" s="212"/>
      <c r="AG79" s="212" t="s">
        <v>169</v>
      </c>
      <c r="AH79" s="212">
        <v>2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19"/>
      <c r="B80" s="220"/>
      <c r="C80" s="270" t="s">
        <v>223</v>
      </c>
      <c r="D80" s="260"/>
      <c r="E80" s="261">
        <v>33.007399999999997</v>
      </c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12"/>
      <c r="Z80" s="212"/>
      <c r="AA80" s="212"/>
      <c r="AB80" s="212"/>
      <c r="AC80" s="212"/>
      <c r="AD80" s="212"/>
      <c r="AE80" s="212"/>
      <c r="AF80" s="212"/>
      <c r="AG80" s="212" t="s">
        <v>169</v>
      </c>
      <c r="AH80" s="212">
        <v>3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19"/>
      <c r="B81" s="220"/>
      <c r="C81" s="268" t="s">
        <v>224</v>
      </c>
      <c r="D81" s="258"/>
      <c r="E81" s="259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12"/>
      <c r="Z81" s="212"/>
      <c r="AA81" s="212"/>
      <c r="AB81" s="212"/>
      <c r="AC81" s="212"/>
      <c r="AD81" s="212"/>
      <c r="AE81" s="212"/>
      <c r="AF81" s="212"/>
      <c r="AG81" s="212" t="s">
        <v>169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 x14ac:dyDescent="0.2">
      <c r="A82" s="219"/>
      <c r="B82" s="220"/>
      <c r="C82" s="267" t="s">
        <v>228</v>
      </c>
      <c r="D82" s="256"/>
      <c r="E82" s="257">
        <v>6.6014799999999996</v>
      </c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12"/>
      <c r="Z82" s="212"/>
      <c r="AA82" s="212"/>
      <c r="AB82" s="212"/>
      <c r="AC82" s="212"/>
      <c r="AD82" s="212"/>
      <c r="AE82" s="212"/>
      <c r="AF82" s="212"/>
      <c r="AG82" s="212" t="s">
        <v>169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29">
        <v>7</v>
      </c>
      <c r="B83" s="230" t="s">
        <v>229</v>
      </c>
      <c r="C83" s="249" t="s">
        <v>230</v>
      </c>
      <c r="D83" s="231" t="s">
        <v>162</v>
      </c>
      <c r="E83" s="232">
        <v>33.006999999999998</v>
      </c>
      <c r="F83" s="233"/>
      <c r="G83" s="234">
        <f>ROUND(E83*F83,2)</f>
        <v>0</v>
      </c>
      <c r="H83" s="233"/>
      <c r="I83" s="234">
        <f>ROUND(E83*H83,2)</f>
        <v>0</v>
      </c>
      <c r="J83" s="233"/>
      <c r="K83" s="234">
        <f>ROUND(E83*J83,2)</f>
        <v>0</v>
      </c>
      <c r="L83" s="234">
        <v>21</v>
      </c>
      <c r="M83" s="234">
        <f>G83*(1+L83/100)</f>
        <v>0</v>
      </c>
      <c r="N83" s="234">
        <v>0</v>
      </c>
      <c r="O83" s="234">
        <f>ROUND(E83*N83,2)</f>
        <v>0</v>
      </c>
      <c r="P83" s="234">
        <v>0</v>
      </c>
      <c r="Q83" s="234">
        <f>ROUND(E83*P83,2)</f>
        <v>0</v>
      </c>
      <c r="R83" s="234" t="s">
        <v>163</v>
      </c>
      <c r="S83" s="234" t="s">
        <v>128</v>
      </c>
      <c r="T83" s="235" t="s">
        <v>128</v>
      </c>
      <c r="U83" s="221">
        <v>0.997</v>
      </c>
      <c r="V83" s="221">
        <f>ROUND(E83*U83,2)</f>
        <v>32.909999999999997</v>
      </c>
      <c r="W83" s="221"/>
      <c r="X83" s="221" t="s">
        <v>164</v>
      </c>
      <c r="Y83" s="212"/>
      <c r="Z83" s="212"/>
      <c r="AA83" s="212"/>
      <c r="AB83" s="212"/>
      <c r="AC83" s="212"/>
      <c r="AD83" s="212"/>
      <c r="AE83" s="212"/>
      <c r="AF83" s="212"/>
      <c r="AG83" s="212" t="s">
        <v>165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1" x14ac:dyDescent="0.2">
      <c r="A84" s="219"/>
      <c r="B84" s="220"/>
      <c r="C84" s="266" t="s">
        <v>231</v>
      </c>
      <c r="D84" s="264"/>
      <c r="E84" s="264"/>
      <c r="F84" s="264"/>
      <c r="G84" s="264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12"/>
      <c r="Z84" s="212"/>
      <c r="AA84" s="212"/>
      <c r="AB84" s="212"/>
      <c r="AC84" s="212"/>
      <c r="AD84" s="212"/>
      <c r="AE84" s="212"/>
      <c r="AF84" s="212"/>
      <c r="AG84" s="212" t="s">
        <v>167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44" t="str">
        <f>C84</f>
        <v>sypaninou z vhodných hornin tř. 1 - 4 nebo materiálem, uloženým ve vzdálenosti do 30 m od vnějšího kraje objektu, pro jakoukoliv míru zhutnění,</v>
      </c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19"/>
      <c r="B85" s="220"/>
      <c r="C85" s="267" t="s">
        <v>168</v>
      </c>
      <c r="D85" s="256"/>
      <c r="E85" s="257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12"/>
      <c r="Z85" s="212"/>
      <c r="AA85" s="212"/>
      <c r="AB85" s="212"/>
      <c r="AC85" s="212"/>
      <c r="AD85" s="212"/>
      <c r="AE85" s="212"/>
      <c r="AF85" s="212"/>
      <c r="AG85" s="212" t="s">
        <v>169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19"/>
      <c r="B86" s="220"/>
      <c r="C86" s="267" t="s">
        <v>232</v>
      </c>
      <c r="D86" s="256"/>
      <c r="E86" s="257">
        <v>33.006999999999998</v>
      </c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12"/>
      <c r="Z86" s="212"/>
      <c r="AA86" s="212"/>
      <c r="AB86" s="212"/>
      <c r="AC86" s="212"/>
      <c r="AD86" s="212"/>
      <c r="AE86" s="212"/>
      <c r="AF86" s="212"/>
      <c r="AG86" s="212" t="s">
        <v>169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29">
        <v>8</v>
      </c>
      <c r="B87" s="230" t="s">
        <v>233</v>
      </c>
      <c r="C87" s="249" t="s">
        <v>234</v>
      </c>
      <c r="D87" s="231" t="s">
        <v>235</v>
      </c>
      <c r="E87" s="232">
        <v>19.22</v>
      </c>
      <c r="F87" s="233"/>
      <c r="G87" s="234">
        <f>ROUND(E87*F87,2)</f>
        <v>0</v>
      </c>
      <c r="H87" s="233"/>
      <c r="I87" s="234">
        <f>ROUND(E87*H87,2)</f>
        <v>0</v>
      </c>
      <c r="J87" s="233"/>
      <c r="K87" s="234">
        <f>ROUND(E87*J87,2)</f>
        <v>0</v>
      </c>
      <c r="L87" s="234">
        <v>21</v>
      </c>
      <c r="M87" s="234">
        <f>G87*(1+L87/100)</f>
        <v>0</v>
      </c>
      <c r="N87" s="234">
        <v>0</v>
      </c>
      <c r="O87" s="234">
        <f>ROUND(E87*N87,2)</f>
        <v>0</v>
      </c>
      <c r="P87" s="234">
        <v>0</v>
      </c>
      <c r="Q87" s="234">
        <f>ROUND(E87*P87,2)</f>
        <v>0</v>
      </c>
      <c r="R87" s="234" t="s">
        <v>163</v>
      </c>
      <c r="S87" s="234" t="s">
        <v>128</v>
      </c>
      <c r="T87" s="235" t="s">
        <v>128</v>
      </c>
      <c r="U87" s="221">
        <v>9.6000000000000002E-2</v>
      </c>
      <c r="V87" s="221">
        <f>ROUND(E87*U87,2)</f>
        <v>1.85</v>
      </c>
      <c r="W87" s="221"/>
      <c r="X87" s="221" t="s">
        <v>164</v>
      </c>
      <c r="Y87" s="212"/>
      <c r="Z87" s="212"/>
      <c r="AA87" s="212"/>
      <c r="AB87" s="212"/>
      <c r="AC87" s="212"/>
      <c r="AD87" s="212"/>
      <c r="AE87" s="212"/>
      <c r="AF87" s="212"/>
      <c r="AG87" s="212" t="s">
        <v>165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19"/>
      <c r="B88" s="220"/>
      <c r="C88" s="266" t="s">
        <v>236</v>
      </c>
      <c r="D88" s="264"/>
      <c r="E88" s="264"/>
      <c r="F88" s="264"/>
      <c r="G88" s="264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12"/>
      <c r="Z88" s="212"/>
      <c r="AA88" s="212"/>
      <c r="AB88" s="212"/>
      <c r="AC88" s="212"/>
      <c r="AD88" s="212"/>
      <c r="AE88" s="212"/>
      <c r="AF88" s="212"/>
      <c r="AG88" s="212" t="s">
        <v>167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19"/>
      <c r="B89" s="220"/>
      <c r="C89" s="267" t="s">
        <v>168</v>
      </c>
      <c r="D89" s="256"/>
      <c r="E89" s="257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12"/>
      <c r="Z89" s="212"/>
      <c r="AA89" s="212"/>
      <c r="AB89" s="212"/>
      <c r="AC89" s="212"/>
      <c r="AD89" s="212"/>
      <c r="AE89" s="212"/>
      <c r="AF89" s="212"/>
      <c r="AG89" s="212" t="s">
        <v>169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19"/>
      <c r="B90" s="220"/>
      <c r="C90" s="267" t="s">
        <v>237</v>
      </c>
      <c r="D90" s="256"/>
      <c r="E90" s="257">
        <v>2.48</v>
      </c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12"/>
      <c r="Z90" s="212"/>
      <c r="AA90" s="212"/>
      <c r="AB90" s="212"/>
      <c r="AC90" s="212"/>
      <c r="AD90" s="212"/>
      <c r="AE90" s="212"/>
      <c r="AF90" s="212"/>
      <c r="AG90" s="212" t="s">
        <v>169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19"/>
      <c r="B91" s="220"/>
      <c r="C91" s="267" t="s">
        <v>238</v>
      </c>
      <c r="D91" s="256"/>
      <c r="E91" s="257">
        <v>5.58</v>
      </c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12"/>
      <c r="Z91" s="212"/>
      <c r="AA91" s="212"/>
      <c r="AB91" s="212"/>
      <c r="AC91" s="212"/>
      <c r="AD91" s="212"/>
      <c r="AE91" s="212"/>
      <c r="AF91" s="212"/>
      <c r="AG91" s="212" t="s">
        <v>169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19"/>
      <c r="B92" s="220"/>
      <c r="C92" s="267" t="s">
        <v>239</v>
      </c>
      <c r="D92" s="256"/>
      <c r="E92" s="257">
        <v>3.41</v>
      </c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12"/>
      <c r="Z92" s="212"/>
      <c r="AA92" s="212"/>
      <c r="AB92" s="212"/>
      <c r="AC92" s="212"/>
      <c r="AD92" s="212"/>
      <c r="AE92" s="212"/>
      <c r="AF92" s="212"/>
      <c r="AG92" s="212" t="s">
        <v>169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19"/>
      <c r="B93" s="220"/>
      <c r="C93" s="267" t="s">
        <v>240</v>
      </c>
      <c r="D93" s="256"/>
      <c r="E93" s="257">
        <v>3.41</v>
      </c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12"/>
      <c r="Z93" s="212"/>
      <c r="AA93" s="212"/>
      <c r="AB93" s="212"/>
      <c r="AC93" s="212"/>
      <c r="AD93" s="212"/>
      <c r="AE93" s="212"/>
      <c r="AF93" s="212"/>
      <c r="AG93" s="212" t="s">
        <v>169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19"/>
      <c r="B94" s="220"/>
      <c r="C94" s="267" t="s">
        <v>241</v>
      </c>
      <c r="D94" s="256"/>
      <c r="E94" s="257">
        <v>4.03</v>
      </c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12"/>
      <c r="Z94" s="212"/>
      <c r="AA94" s="212"/>
      <c r="AB94" s="212"/>
      <c r="AC94" s="212"/>
      <c r="AD94" s="212"/>
      <c r="AE94" s="212"/>
      <c r="AF94" s="212"/>
      <c r="AG94" s="212" t="s">
        <v>169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19"/>
      <c r="B95" s="220"/>
      <c r="C95" s="267" t="s">
        <v>242</v>
      </c>
      <c r="D95" s="256"/>
      <c r="E95" s="257">
        <v>0.31</v>
      </c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12"/>
      <c r="Z95" s="212"/>
      <c r="AA95" s="212"/>
      <c r="AB95" s="212"/>
      <c r="AC95" s="212"/>
      <c r="AD95" s="212"/>
      <c r="AE95" s="212"/>
      <c r="AF95" s="212"/>
      <c r="AG95" s="212" t="s">
        <v>169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29">
        <v>9</v>
      </c>
      <c r="B96" s="230" t="s">
        <v>243</v>
      </c>
      <c r="C96" s="249" t="s">
        <v>244</v>
      </c>
      <c r="D96" s="231" t="s">
        <v>235</v>
      </c>
      <c r="E96" s="232">
        <v>19.22</v>
      </c>
      <c r="F96" s="233"/>
      <c r="G96" s="234">
        <f>ROUND(E96*F96,2)</f>
        <v>0</v>
      </c>
      <c r="H96" s="233"/>
      <c r="I96" s="234">
        <f>ROUND(E96*H96,2)</f>
        <v>0</v>
      </c>
      <c r="J96" s="233"/>
      <c r="K96" s="234">
        <f>ROUND(E96*J96,2)</f>
        <v>0</v>
      </c>
      <c r="L96" s="234">
        <v>21</v>
      </c>
      <c r="M96" s="234">
        <f>G96*(1+L96/100)</f>
        <v>0</v>
      </c>
      <c r="N96" s="234">
        <v>0</v>
      </c>
      <c r="O96" s="234">
        <f>ROUND(E96*N96,2)</f>
        <v>0</v>
      </c>
      <c r="P96" s="234">
        <v>0</v>
      </c>
      <c r="Q96" s="234">
        <f>ROUND(E96*P96,2)</f>
        <v>0</v>
      </c>
      <c r="R96" s="234" t="s">
        <v>163</v>
      </c>
      <c r="S96" s="234" t="s">
        <v>128</v>
      </c>
      <c r="T96" s="235" t="s">
        <v>128</v>
      </c>
      <c r="U96" s="221">
        <v>0.33200000000000002</v>
      </c>
      <c r="V96" s="221">
        <f>ROUND(E96*U96,2)</f>
        <v>6.38</v>
      </c>
      <c r="W96" s="221"/>
      <c r="X96" s="221" t="s">
        <v>164</v>
      </c>
      <c r="Y96" s="212"/>
      <c r="Z96" s="212"/>
      <c r="AA96" s="212"/>
      <c r="AB96" s="212"/>
      <c r="AC96" s="212"/>
      <c r="AD96" s="212"/>
      <c r="AE96" s="212"/>
      <c r="AF96" s="212"/>
      <c r="AG96" s="212" t="s">
        <v>165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ht="22.5" outlineLevel="1" x14ac:dyDescent="0.2">
      <c r="A97" s="219"/>
      <c r="B97" s="220"/>
      <c r="C97" s="266" t="s">
        <v>245</v>
      </c>
      <c r="D97" s="264"/>
      <c r="E97" s="264"/>
      <c r="F97" s="264"/>
      <c r="G97" s="264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12"/>
      <c r="Z97" s="212"/>
      <c r="AA97" s="212"/>
      <c r="AB97" s="212"/>
      <c r="AC97" s="212"/>
      <c r="AD97" s="212"/>
      <c r="AE97" s="212"/>
      <c r="AF97" s="212"/>
      <c r="AG97" s="212" t="s">
        <v>167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44" t="str">
        <f>C97</f>
        <v>s případným nutným přemístěním hromad nebo dočasných skládek na místo potřeby ze vzdálenosti do 30 m, v rovině nebo ve svahu do 1 : 5,</v>
      </c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19"/>
      <c r="B98" s="220"/>
      <c r="C98" s="267" t="s">
        <v>246</v>
      </c>
      <c r="D98" s="256"/>
      <c r="E98" s="257">
        <v>19.22</v>
      </c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12"/>
      <c r="Z98" s="212"/>
      <c r="AA98" s="212"/>
      <c r="AB98" s="212"/>
      <c r="AC98" s="212"/>
      <c r="AD98" s="212"/>
      <c r="AE98" s="212"/>
      <c r="AF98" s="212"/>
      <c r="AG98" s="212" t="s">
        <v>169</v>
      </c>
      <c r="AH98" s="212">
        <v>5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x14ac:dyDescent="0.2">
      <c r="A99" s="223" t="s">
        <v>123</v>
      </c>
      <c r="B99" s="224" t="s">
        <v>81</v>
      </c>
      <c r="C99" s="247" t="s">
        <v>82</v>
      </c>
      <c r="D99" s="225"/>
      <c r="E99" s="226"/>
      <c r="F99" s="227"/>
      <c r="G99" s="227">
        <f>SUMIF(AG100:AG139,"&lt;&gt;NOR",G100:G139)</f>
        <v>0</v>
      </c>
      <c r="H99" s="227"/>
      <c r="I99" s="227">
        <f>SUM(I100:I139)</f>
        <v>0</v>
      </c>
      <c r="J99" s="227"/>
      <c r="K99" s="227">
        <f>SUM(K100:K139)</f>
        <v>0</v>
      </c>
      <c r="L99" s="227"/>
      <c r="M99" s="227">
        <f>SUM(M100:M139)</f>
        <v>0</v>
      </c>
      <c r="N99" s="227"/>
      <c r="O99" s="227">
        <f>SUM(O100:O139)</f>
        <v>64.739999999999995</v>
      </c>
      <c r="P99" s="227"/>
      <c r="Q99" s="227">
        <f>SUM(Q100:Q139)</f>
        <v>0</v>
      </c>
      <c r="R99" s="227"/>
      <c r="S99" s="227"/>
      <c r="T99" s="228"/>
      <c r="U99" s="222"/>
      <c r="V99" s="222">
        <f>SUM(V100:V139)</f>
        <v>107.53</v>
      </c>
      <c r="W99" s="222"/>
      <c r="X99" s="222"/>
      <c r="AG99" t="s">
        <v>124</v>
      </c>
    </row>
    <row r="100" spans="1:60" ht="22.5" outlineLevel="1" x14ac:dyDescent="0.2">
      <c r="A100" s="229">
        <v>10</v>
      </c>
      <c r="B100" s="230" t="s">
        <v>247</v>
      </c>
      <c r="C100" s="249" t="s">
        <v>248</v>
      </c>
      <c r="D100" s="231" t="s">
        <v>162</v>
      </c>
      <c r="E100" s="232">
        <v>19.021229999999999</v>
      </c>
      <c r="F100" s="233"/>
      <c r="G100" s="234">
        <f>ROUND(E100*F100,2)</f>
        <v>0</v>
      </c>
      <c r="H100" s="233"/>
      <c r="I100" s="234">
        <f>ROUND(E100*H100,2)</f>
        <v>0</v>
      </c>
      <c r="J100" s="233"/>
      <c r="K100" s="234">
        <f>ROUND(E100*J100,2)</f>
        <v>0</v>
      </c>
      <c r="L100" s="234">
        <v>21</v>
      </c>
      <c r="M100" s="234">
        <f>G100*(1+L100/100)</f>
        <v>0</v>
      </c>
      <c r="N100" s="234">
        <v>2.5249999999999999</v>
      </c>
      <c r="O100" s="234">
        <f>ROUND(E100*N100,2)</f>
        <v>48.03</v>
      </c>
      <c r="P100" s="234">
        <v>0</v>
      </c>
      <c r="Q100" s="234">
        <f>ROUND(E100*P100,2)</f>
        <v>0</v>
      </c>
      <c r="R100" s="234" t="s">
        <v>249</v>
      </c>
      <c r="S100" s="234" t="s">
        <v>128</v>
      </c>
      <c r="T100" s="235" t="s">
        <v>128</v>
      </c>
      <c r="U100" s="221">
        <v>0.48</v>
      </c>
      <c r="V100" s="221">
        <f>ROUND(E100*U100,2)</f>
        <v>9.1300000000000008</v>
      </c>
      <c r="W100" s="221"/>
      <c r="X100" s="221" t="s">
        <v>164</v>
      </c>
      <c r="Y100" s="212"/>
      <c r="Z100" s="212"/>
      <c r="AA100" s="212"/>
      <c r="AB100" s="212"/>
      <c r="AC100" s="212"/>
      <c r="AD100" s="212"/>
      <c r="AE100" s="212"/>
      <c r="AF100" s="212"/>
      <c r="AG100" s="212" t="s">
        <v>165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19"/>
      <c r="B101" s="220"/>
      <c r="C101" s="266" t="s">
        <v>250</v>
      </c>
      <c r="D101" s="264"/>
      <c r="E101" s="264"/>
      <c r="F101" s="264"/>
      <c r="G101" s="264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12"/>
      <c r="Z101" s="212"/>
      <c r="AA101" s="212"/>
      <c r="AB101" s="212"/>
      <c r="AC101" s="212"/>
      <c r="AD101" s="212"/>
      <c r="AE101" s="212"/>
      <c r="AF101" s="212"/>
      <c r="AG101" s="212" t="s">
        <v>167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2">
      <c r="A102" s="219"/>
      <c r="B102" s="220"/>
      <c r="C102" s="267" t="s">
        <v>168</v>
      </c>
      <c r="D102" s="256"/>
      <c r="E102" s="257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12"/>
      <c r="Z102" s="212"/>
      <c r="AA102" s="212"/>
      <c r="AB102" s="212"/>
      <c r="AC102" s="212"/>
      <c r="AD102" s="212"/>
      <c r="AE102" s="212"/>
      <c r="AF102" s="212"/>
      <c r="AG102" s="212" t="s">
        <v>169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19"/>
      <c r="B103" s="220"/>
      <c r="C103" s="267" t="s">
        <v>251</v>
      </c>
      <c r="D103" s="256"/>
      <c r="E103" s="257">
        <v>13.289</v>
      </c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12"/>
      <c r="Z103" s="212"/>
      <c r="AA103" s="212"/>
      <c r="AB103" s="212"/>
      <c r="AC103" s="212"/>
      <c r="AD103" s="212"/>
      <c r="AE103" s="212"/>
      <c r="AF103" s="212"/>
      <c r="AG103" s="212" t="s">
        <v>169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19"/>
      <c r="B104" s="220"/>
      <c r="C104" s="267" t="s">
        <v>252</v>
      </c>
      <c r="D104" s="256"/>
      <c r="E104" s="257">
        <v>5.0890000000000004</v>
      </c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12"/>
      <c r="Z104" s="212"/>
      <c r="AA104" s="212"/>
      <c r="AB104" s="212"/>
      <c r="AC104" s="212"/>
      <c r="AD104" s="212"/>
      <c r="AE104" s="212"/>
      <c r="AF104" s="212"/>
      <c r="AG104" s="212" t="s">
        <v>169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19"/>
      <c r="B105" s="220"/>
      <c r="C105" s="271" t="s">
        <v>253</v>
      </c>
      <c r="D105" s="262"/>
      <c r="E105" s="263">
        <v>0.64322999999999997</v>
      </c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12"/>
      <c r="Z105" s="212"/>
      <c r="AA105" s="212"/>
      <c r="AB105" s="212"/>
      <c r="AC105" s="212"/>
      <c r="AD105" s="212"/>
      <c r="AE105" s="212"/>
      <c r="AF105" s="212"/>
      <c r="AG105" s="212" t="s">
        <v>169</v>
      </c>
      <c r="AH105" s="212">
        <v>4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ht="22.5" outlineLevel="1" x14ac:dyDescent="0.2">
      <c r="A106" s="229">
        <v>11</v>
      </c>
      <c r="B106" s="230" t="s">
        <v>254</v>
      </c>
      <c r="C106" s="249" t="s">
        <v>255</v>
      </c>
      <c r="D106" s="231" t="s">
        <v>256</v>
      </c>
      <c r="E106" s="232">
        <v>62</v>
      </c>
      <c r="F106" s="233"/>
      <c r="G106" s="234">
        <f>ROUND(E106*F106,2)</f>
        <v>0</v>
      </c>
      <c r="H106" s="233"/>
      <c r="I106" s="234">
        <f>ROUND(E106*H106,2)</f>
        <v>0</v>
      </c>
      <c r="J106" s="233"/>
      <c r="K106" s="234">
        <f>ROUND(E106*J106,2)</f>
        <v>0</v>
      </c>
      <c r="L106" s="234">
        <v>21</v>
      </c>
      <c r="M106" s="234">
        <f>G106*(1+L106/100)</f>
        <v>0</v>
      </c>
      <c r="N106" s="234">
        <v>9.4199999999999996E-3</v>
      </c>
      <c r="O106" s="234">
        <f>ROUND(E106*N106,2)</f>
        <v>0.57999999999999996</v>
      </c>
      <c r="P106" s="234">
        <v>0</v>
      </c>
      <c r="Q106" s="234">
        <f>ROUND(E106*P106,2)</f>
        <v>0</v>
      </c>
      <c r="R106" s="234" t="s">
        <v>257</v>
      </c>
      <c r="S106" s="234" t="s">
        <v>128</v>
      </c>
      <c r="T106" s="235" t="s">
        <v>128</v>
      </c>
      <c r="U106" s="221">
        <v>0.89800000000000002</v>
      </c>
      <c r="V106" s="221">
        <f>ROUND(E106*U106,2)</f>
        <v>55.68</v>
      </c>
      <c r="W106" s="221"/>
      <c r="X106" s="221" t="s">
        <v>164</v>
      </c>
      <c r="Y106" s="212"/>
      <c r="Z106" s="212"/>
      <c r="AA106" s="212"/>
      <c r="AB106" s="212"/>
      <c r="AC106" s="212"/>
      <c r="AD106" s="212"/>
      <c r="AE106" s="212"/>
      <c r="AF106" s="212"/>
      <c r="AG106" s="212" t="s">
        <v>165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19"/>
      <c r="B107" s="220"/>
      <c r="C107" s="266" t="s">
        <v>258</v>
      </c>
      <c r="D107" s="264"/>
      <c r="E107" s="264"/>
      <c r="F107" s="264"/>
      <c r="G107" s="264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12"/>
      <c r="Z107" s="212"/>
      <c r="AA107" s="212"/>
      <c r="AB107" s="212"/>
      <c r="AC107" s="212"/>
      <c r="AD107" s="212"/>
      <c r="AE107" s="212"/>
      <c r="AF107" s="212"/>
      <c r="AG107" s="212" t="s">
        <v>167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19"/>
      <c r="B108" s="220"/>
      <c r="C108" s="267" t="s">
        <v>259</v>
      </c>
      <c r="D108" s="256"/>
      <c r="E108" s="257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12"/>
      <c r="Z108" s="212"/>
      <c r="AA108" s="212"/>
      <c r="AB108" s="212"/>
      <c r="AC108" s="212"/>
      <c r="AD108" s="212"/>
      <c r="AE108" s="212"/>
      <c r="AF108" s="212"/>
      <c r="AG108" s="212" t="s">
        <v>169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">
      <c r="A109" s="219"/>
      <c r="B109" s="220"/>
      <c r="C109" s="267" t="s">
        <v>260</v>
      </c>
      <c r="D109" s="256"/>
      <c r="E109" s="257">
        <v>8</v>
      </c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12"/>
      <c r="Z109" s="212"/>
      <c r="AA109" s="212"/>
      <c r="AB109" s="212"/>
      <c r="AC109" s="212"/>
      <c r="AD109" s="212"/>
      <c r="AE109" s="212"/>
      <c r="AF109" s="212"/>
      <c r="AG109" s="212" t="s">
        <v>169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19"/>
      <c r="B110" s="220"/>
      <c r="C110" s="267" t="s">
        <v>261</v>
      </c>
      <c r="D110" s="256"/>
      <c r="E110" s="257">
        <v>18</v>
      </c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12"/>
      <c r="Z110" s="212"/>
      <c r="AA110" s="212"/>
      <c r="AB110" s="212"/>
      <c r="AC110" s="212"/>
      <c r="AD110" s="212"/>
      <c r="AE110" s="212"/>
      <c r="AF110" s="212"/>
      <c r="AG110" s="212" t="s">
        <v>169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19"/>
      <c r="B111" s="220"/>
      <c r="C111" s="267" t="s">
        <v>262</v>
      </c>
      <c r="D111" s="256"/>
      <c r="E111" s="257">
        <v>11</v>
      </c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12"/>
      <c r="Z111" s="212"/>
      <c r="AA111" s="212"/>
      <c r="AB111" s="212"/>
      <c r="AC111" s="212"/>
      <c r="AD111" s="212"/>
      <c r="AE111" s="212"/>
      <c r="AF111" s="212"/>
      <c r="AG111" s="212" t="s">
        <v>169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19"/>
      <c r="B112" s="220"/>
      <c r="C112" s="267" t="s">
        <v>263</v>
      </c>
      <c r="D112" s="256"/>
      <c r="E112" s="257">
        <v>10</v>
      </c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12"/>
      <c r="Z112" s="212"/>
      <c r="AA112" s="212"/>
      <c r="AB112" s="212"/>
      <c r="AC112" s="212"/>
      <c r="AD112" s="212"/>
      <c r="AE112" s="212"/>
      <c r="AF112" s="212"/>
      <c r="AG112" s="212" t="s">
        <v>169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 x14ac:dyDescent="0.2">
      <c r="A113" s="219"/>
      <c r="B113" s="220"/>
      <c r="C113" s="267" t="s">
        <v>264</v>
      </c>
      <c r="D113" s="256"/>
      <c r="E113" s="257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12"/>
      <c r="Z113" s="212"/>
      <c r="AA113" s="212"/>
      <c r="AB113" s="212"/>
      <c r="AC113" s="212"/>
      <c r="AD113" s="212"/>
      <c r="AE113" s="212"/>
      <c r="AF113" s="212"/>
      <c r="AG113" s="212" t="s">
        <v>169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 x14ac:dyDescent="0.2">
      <c r="A114" s="219"/>
      <c r="B114" s="220"/>
      <c r="C114" s="267" t="s">
        <v>265</v>
      </c>
      <c r="D114" s="256"/>
      <c r="E114" s="257">
        <v>1</v>
      </c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12"/>
      <c r="Z114" s="212"/>
      <c r="AA114" s="212"/>
      <c r="AB114" s="212"/>
      <c r="AC114" s="212"/>
      <c r="AD114" s="212"/>
      <c r="AE114" s="212"/>
      <c r="AF114" s="212"/>
      <c r="AG114" s="212" t="s">
        <v>169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19"/>
      <c r="B115" s="220"/>
      <c r="C115" s="267" t="s">
        <v>266</v>
      </c>
      <c r="D115" s="256"/>
      <c r="E115" s="257">
        <v>13</v>
      </c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12"/>
      <c r="Z115" s="212"/>
      <c r="AA115" s="212"/>
      <c r="AB115" s="212"/>
      <c r="AC115" s="212"/>
      <c r="AD115" s="212"/>
      <c r="AE115" s="212"/>
      <c r="AF115" s="212"/>
      <c r="AG115" s="212" t="s">
        <v>169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19"/>
      <c r="B116" s="220"/>
      <c r="C116" s="267" t="s">
        <v>267</v>
      </c>
      <c r="D116" s="256"/>
      <c r="E116" s="257">
        <v>1</v>
      </c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12"/>
      <c r="Z116" s="212"/>
      <c r="AA116" s="212"/>
      <c r="AB116" s="212"/>
      <c r="AC116" s="212"/>
      <c r="AD116" s="212"/>
      <c r="AE116" s="212"/>
      <c r="AF116" s="212"/>
      <c r="AG116" s="212" t="s">
        <v>169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29">
        <v>12</v>
      </c>
      <c r="B117" s="230" t="s">
        <v>268</v>
      </c>
      <c r="C117" s="249" t="s">
        <v>269</v>
      </c>
      <c r="D117" s="231" t="s">
        <v>270</v>
      </c>
      <c r="E117" s="232">
        <v>0.13771</v>
      </c>
      <c r="F117" s="233"/>
      <c r="G117" s="234">
        <f>ROUND(E117*F117,2)</f>
        <v>0</v>
      </c>
      <c r="H117" s="233"/>
      <c r="I117" s="234">
        <f>ROUND(E117*H117,2)</f>
        <v>0</v>
      </c>
      <c r="J117" s="233"/>
      <c r="K117" s="234">
        <f>ROUND(E117*J117,2)</f>
        <v>0</v>
      </c>
      <c r="L117" s="234">
        <v>21</v>
      </c>
      <c r="M117" s="234">
        <f>G117*(1+L117/100)</f>
        <v>0</v>
      </c>
      <c r="N117" s="234">
        <v>1.0211600000000001</v>
      </c>
      <c r="O117" s="234">
        <f>ROUND(E117*N117,2)</f>
        <v>0.14000000000000001</v>
      </c>
      <c r="P117" s="234">
        <v>0</v>
      </c>
      <c r="Q117" s="234">
        <f>ROUND(E117*P117,2)</f>
        <v>0</v>
      </c>
      <c r="R117" s="234" t="s">
        <v>249</v>
      </c>
      <c r="S117" s="234" t="s">
        <v>128</v>
      </c>
      <c r="T117" s="235" t="s">
        <v>128</v>
      </c>
      <c r="U117" s="221">
        <v>23.530999999999999</v>
      </c>
      <c r="V117" s="221">
        <f>ROUND(E117*U117,2)</f>
        <v>3.24</v>
      </c>
      <c r="W117" s="221"/>
      <c r="X117" s="221" t="s">
        <v>164</v>
      </c>
      <c r="Y117" s="212"/>
      <c r="Z117" s="212"/>
      <c r="AA117" s="212"/>
      <c r="AB117" s="212"/>
      <c r="AC117" s="212"/>
      <c r="AD117" s="212"/>
      <c r="AE117" s="212"/>
      <c r="AF117" s="212"/>
      <c r="AG117" s="212" t="s">
        <v>165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19"/>
      <c r="B118" s="220"/>
      <c r="C118" s="266" t="s">
        <v>271</v>
      </c>
      <c r="D118" s="264"/>
      <c r="E118" s="264"/>
      <c r="F118" s="264"/>
      <c r="G118" s="264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12"/>
      <c r="Z118" s="212"/>
      <c r="AA118" s="212"/>
      <c r="AB118" s="212"/>
      <c r="AC118" s="212"/>
      <c r="AD118" s="212"/>
      <c r="AE118" s="212"/>
      <c r="AF118" s="212"/>
      <c r="AG118" s="212" t="s">
        <v>167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19"/>
      <c r="B119" s="220"/>
      <c r="C119" s="251" t="s">
        <v>272</v>
      </c>
      <c r="D119" s="245"/>
      <c r="E119" s="245"/>
      <c r="F119" s="245"/>
      <c r="G119" s="245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12"/>
      <c r="Z119" s="212"/>
      <c r="AA119" s="212"/>
      <c r="AB119" s="212"/>
      <c r="AC119" s="212"/>
      <c r="AD119" s="212"/>
      <c r="AE119" s="212"/>
      <c r="AF119" s="212"/>
      <c r="AG119" s="212" t="s">
        <v>137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19"/>
      <c r="B120" s="220"/>
      <c r="C120" s="251" t="s">
        <v>273</v>
      </c>
      <c r="D120" s="245"/>
      <c r="E120" s="245"/>
      <c r="F120" s="245"/>
      <c r="G120" s="245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12"/>
      <c r="Z120" s="212"/>
      <c r="AA120" s="212"/>
      <c r="AB120" s="212"/>
      <c r="AC120" s="212"/>
      <c r="AD120" s="212"/>
      <c r="AE120" s="212"/>
      <c r="AF120" s="212"/>
      <c r="AG120" s="212" t="s">
        <v>137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44" t="str">
        <f>C120</f>
        <v>vložek, drátu, skob apod., dále náklady na uložení výztuže a její vyvázání nebo přivaření bodovými svary.</v>
      </c>
      <c r="BB120" s="212"/>
      <c r="BC120" s="212"/>
      <c r="BD120" s="212"/>
      <c r="BE120" s="212"/>
      <c r="BF120" s="212"/>
      <c r="BG120" s="212"/>
      <c r="BH120" s="212"/>
    </row>
    <row r="121" spans="1:60" outlineLevel="1" x14ac:dyDescent="0.2">
      <c r="A121" s="219"/>
      <c r="B121" s="220"/>
      <c r="C121" s="267" t="s">
        <v>274</v>
      </c>
      <c r="D121" s="256"/>
      <c r="E121" s="257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12"/>
      <c r="Z121" s="212"/>
      <c r="AA121" s="212"/>
      <c r="AB121" s="212"/>
      <c r="AC121" s="212"/>
      <c r="AD121" s="212"/>
      <c r="AE121" s="212"/>
      <c r="AF121" s="212"/>
      <c r="AG121" s="212" t="s">
        <v>169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19"/>
      <c r="B122" s="220"/>
      <c r="C122" s="267" t="s">
        <v>275</v>
      </c>
      <c r="D122" s="256"/>
      <c r="E122" s="257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12"/>
      <c r="Z122" s="212"/>
      <c r="AA122" s="212"/>
      <c r="AB122" s="212"/>
      <c r="AC122" s="212"/>
      <c r="AD122" s="212"/>
      <c r="AE122" s="212"/>
      <c r="AF122" s="212"/>
      <c r="AG122" s="212" t="s">
        <v>169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19"/>
      <c r="B123" s="220"/>
      <c r="C123" s="267" t="s">
        <v>276</v>
      </c>
      <c r="D123" s="256"/>
      <c r="E123" s="257">
        <v>0.13771</v>
      </c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12"/>
      <c r="Z123" s="212"/>
      <c r="AA123" s="212"/>
      <c r="AB123" s="212"/>
      <c r="AC123" s="212"/>
      <c r="AD123" s="212"/>
      <c r="AE123" s="212"/>
      <c r="AF123" s="212"/>
      <c r="AG123" s="212" t="s">
        <v>169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ht="22.5" outlineLevel="1" x14ac:dyDescent="0.2">
      <c r="A124" s="229">
        <v>13</v>
      </c>
      <c r="B124" s="230" t="s">
        <v>277</v>
      </c>
      <c r="C124" s="249" t="s">
        <v>278</v>
      </c>
      <c r="D124" s="231" t="s">
        <v>270</v>
      </c>
      <c r="E124" s="232">
        <v>0.31244</v>
      </c>
      <c r="F124" s="233"/>
      <c r="G124" s="234">
        <f>ROUND(E124*F124,2)</f>
        <v>0</v>
      </c>
      <c r="H124" s="233"/>
      <c r="I124" s="234">
        <f>ROUND(E124*H124,2)</f>
        <v>0</v>
      </c>
      <c r="J124" s="233"/>
      <c r="K124" s="234">
        <f>ROUND(E124*J124,2)</f>
        <v>0</v>
      </c>
      <c r="L124" s="234">
        <v>21</v>
      </c>
      <c r="M124" s="234">
        <f>G124*(1+L124/100)</f>
        <v>0</v>
      </c>
      <c r="N124" s="234">
        <v>1.0512600000000001</v>
      </c>
      <c r="O124" s="234">
        <f>ROUND(E124*N124,2)</f>
        <v>0.33</v>
      </c>
      <c r="P124" s="234">
        <v>0</v>
      </c>
      <c r="Q124" s="234">
        <f>ROUND(E124*P124,2)</f>
        <v>0</v>
      </c>
      <c r="R124" s="234" t="s">
        <v>249</v>
      </c>
      <c r="S124" s="234" t="s">
        <v>128</v>
      </c>
      <c r="T124" s="235" t="s">
        <v>128</v>
      </c>
      <c r="U124" s="221">
        <v>15.231</v>
      </c>
      <c r="V124" s="221">
        <f>ROUND(E124*U124,2)</f>
        <v>4.76</v>
      </c>
      <c r="W124" s="221"/>
      <c r="X124" s="221" t="s">
        <v>164</v>
      </c>
      <c r="Y124" s="212"/>
      <c r="Z124" s="212"/>
      <c r="AA124" s="212"/>
      <c r="AB124" s="212"/>
      <c r="AC124" s="212"/>
      <c r="AD124" s="212"/>
      <c r="AE124" s="212"/>
      <c r="AF124" s="212"/>
      <c r="AG124" s="212" t="s">
        <v>165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19"/>
      <c r="B125" s="220"/>
      <c r="C125" s="266" t="s">
        <v>271</v>
      </c>
      <c r="D125" s="264"/>
      <c r="E125" s="264"/>
      <c r="F125" s="264"/>
      <c r="G125" s="264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12"/>
      <c r="Z125" s="212"/>
      <c r="AA125" s="212"/>
      <c r="AB125" s="212"/>
      <c r="AC125" s="212"/>
      <c r="AD125" s="212"/>
      <c r="AE125" s="212"/>
      <c r="AF125" s="212"/>
      <c r="AG125" s="212" t="s">
        <v>167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2">
      <c r="A126" s="219"/>
      <c r="B126" s="220"/>
      <c r="C126" s="251" t="s">
        <v>279</v>
      </c>
      <c r="D126" s="245"/>
      <c r="E126" s="245"/>
      <c r="F126" s="245"/>
      <c r="G126" s="245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12"/>
      <c r="Z126" s="212"/>
      <c r="AA126" s="212"/>
      <c r="AB126" s="212"/>
      <c r="AC126" s="212"/>
      <c r="AD126" s="212"/>
      <c r="AE126" s="212"/>
      <c r="AF126" s="212"/>
      <c r="AG126" s="212" t="s">
        <v>137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44" t="str">
        <f>C126</f>
        <v>V položce jsou zakalkulovány náklady na dodání plošně rovných sítí, jejich uložení a případné stříhání</v>
      </c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19"/>
      <c r="B127" s="220"/>
      <c r="C127" s="251" t="s">
        <v>280</v>
      </c>
      <c r="D127" s="245"/>
      <c r="E127" s="245"/>
      <c r="F127" s="245"/>
      <c r="G127" s="245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12"/>
      <c r="Z127" s="212"/>
      <c r="AA127" s="212"/>
      <c r="AB127" s="212"/>
      <c r="AC127" s="212"/>
      <c r="AD127" s="212"/>
      <c r="AE127" s="212"/>
      <c r="AF127" s="212"/>
      <c r="AG127" s="212" t="s">
        <v>137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 x14ac:dyDescent="0.2">
      <c r="A128" s="219"/>
      <c r="B128" s="220"/>
      <c r="C128" s="267" t="s">
        <v>274</v>
      </c>
      <c r="D128" s="256"/>
      <c r="E128" s="257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12"/>
      <c r="Z128" s="212"/>
      <c r="AA128" s="212"/>
      <c r="AB128" s="212"/>
      <c r="AC128" s="212"/>
      <c r="AD128" s="212"/>
      <c r="AE128" s="212"/>
      <c r="AF128" s="212"/>
      <c r="AG128" s="212" t="s">
        <v>169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19"/>
      <c r="B129" s="220"/>
      <c r="C129" s="267" t="s">
        <v>281</v>
      </c>
      <c r="D129" s="256"/>
      <c r="E129" s="257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12"/>
      <c r="Z129" s="212"/>
      <c r="AA129" s="212"/>
      <c r="AB129" s="212"/>
      <c r="AC129" s="212"/>
      <c r="AD129" s="212"/>
      <c r="AE129" s="212"/>
      <c r="AF129" s="212"/>
      <c r="AG129" s="212" t="s">
        <v>169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19"/>
      <c r="B130" s="220"/>
      <c r="C130" s="267" t="s">
        <v>282</v>
      </c>
      <c r="D130" s="256"/>
      <c r="E130" s="257">
        <v>0.31244</v>
      </c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12"/>
      <c r="Z130" s="212"/>
      <c r="AA130" s="212"/>
      <c r="AB130" s="212"/>
      <c r="AC130" s="212"/>
      <c r="AD130" s="212"/>
      <c r="AE130" s="212"/>
      <c r="AF130" s="212"/>
      <c r="AG130" s="212" t="s">
        <v>169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29">
        <v>14</v>
      </c>
      <c r="B131" s="230" t="s">
        <v>283</v>
      </c>
      <c r="C131" s="249" t="s">
        <v>284</v>
      </c>
      <c r="D131" s="231" t="s">
        <v>162</v>
      </c>
      <c r="E131" s="232">
        <v>6.2</v>
      </c>
      <c r="F131" s="233"/>
      <c r="G131" s="234">
        <f>ROUND(E131*F131,2)</f>
        <v>0</v>
      </c>
      <c r="H131" s="233"/>
      <c r="I131" s="234">
        <f>ROUND(E131*H131,2)</f>
        <v>0</v>
      </c>
      <c r="J131" s="233"/>
      <c r="K131" s="234">
        <f>ROUND(E131*J131,2)</f>
        <v>0</v>
      </c>
      <c r="L131" s="234">
        <v>21</v>
      </c>
      <c r="M131" s="234">
        <f>G131*(1+L131/100)</f>
        <v>0</v>
      </c>
      <c r="N131" s="234">
        <v>2.5249999999999999</v>
      </c>
      <c r="O131" s="234">
        <f>ROUND(E131*N131,2)</f>
        <v>15.66</v>
      </c>
      <c r="P131" s="234">
        <v>0</v>
      </c>
      <c r="Q131" s="234">
        <f>ROUND(E131*P131,2)</f>
        <v>0</v>
      </c>
      <c r="R131" s="234"/>
      <c r="S131" s="234" t="s">
        <v>285</v>
      </c>
      <c r="T131" s="235" t="s">
        <v>129</v>
      </c>
      <c r="U131" s="221">
        <v>5.6</v>
      </c>
      <c r="V131" s="221">
        <f>ROUND(E131*U131,2)</f>
        <v>34.72</v>
      </c>
      <c r="W131" s="221"/>
      <c r="X131" s="221" t="s">
        <v>164</v>
      </c>
      <c r="Y131" s="212"/>
      <c r="Z131" s="212"/>
      <c r="AA131" s="212"/>
      <c r="AB131" s="212"/>
      <c r="AC131" s="212"/>
      <c r="AD131" s="212"/>
      <c r="AE131" s="212"/>
      <c r="AF131" s="212"/>
      <c r="AG131" s="212" t="s">
        <v>165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">
      <c r="A132" s="219"/>
      <c r="B132" s="220"/>
      <c r="C132" s="267" t="s">
        <v>168</v>
      </c>
      <c r="D132" s="256"/>
      <c r="E132" s="257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12"/>
      <c r="Z132" s="212"/>
      <c r="AA132" s="212"/>
      <c r="AB132" s="212"/>
      <c r="AC132" s="212"/>
      <c r="AD132" s="212"/>
      <c r="AE132" s="212"/>
      <c r="AF132" s="212"/>
      <c r="AG132" s="212" t="s">
        <v>169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19"/>
      <c r="B133" s="220"/>
      <c r="C133" s="267" t="s">
        <v>286</v>
      </c>
      <c r="D133" s="256"/>
      <c r="E133" s="257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12"/>
      <c r="Z133" s="212"/>
      <c r="AA133" s="212"/>
      <c r="AB133" s="212"/>
      <c r="AC133" s="212"/>
      <c r="AD133" s="212"/>
      <c r="AE133" s="212"/>
      <c r="AF133" s="212"/>
      <c r="AG133" s="212" t="s">
        <v>169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19"/>
      <c r="B134" s="220"/>
      <c r="C134" s="267" t="s">
        <v>287</v>
      </c>
      <c r="D134" s="256"/>
      <c r="E134" s="257">
        <v>0.8</v>
      </c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12"/>
      <c r="Z134" s="212"/>
      <c r="AA134" s="212"/>
      <c r="AB134" s="212"/>
      <c r="AC134" s="212"/>
      <c r="AD134" s="212"/>
      <c r="AE134" s="212"/>
      <c r="AF134" s="212"/>
      <c r="AG134" s="212" t="s">
        <v>169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19"/>
      <c r="B135" s="220"/>
      <c r="C135" s="267" t="s">
        <v>288</v>
      </c>
      <c r="D135" s="256"/>
      <c r="E135" s="257">
        <v>1.8</v>
      </c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12"/>
      <c r="Z135" s="212"/>
      <c r="AA135" s="212"/>
      <c r="AB135" s="212"/>
      <c r="AC135" s="212"/>
      <c r="AD135" s="212"/>
      <c r="AE135" s="212"/>
      <c r="AF135" s="212"/>
      <c r="AG135" s="212" t="s">
        <v>169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19"/>
      <c r="B136" s="220"/>
      <c r="C136" s="267" t="s">
        <v>289</v>
      </c>
      <c r="D136" s="256"/>
      <c r="E136" s="257">
        <v>1.1000000000000001</v>
      </c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12"/>
      <c r="Z136" s="212"/>
      <c r="AA136" s="212"/>
      <c r="AB136" s="212"/>
      <c r="AC136" s="212"/>
      <c r="AD136" s="212"/>
      <c r="AE136" s="212"/>
      <c r="AF136" s="212"/>
      <c r="AG136" s="212" t="s">
        <v>169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19"/>
      <c r="B137" s="220"/>
      <c r="C137" s="267" t="s">
        <v>290</v>
      </c>
      <c r="D137" s="256"/>
      <c r="E137" s="257">
        <v>1.1000000000000001</v>
      </c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12"/>
      <c r="Z137" s="212"/>
      <c r="AA137" s="212"/>
      <c r="AB137" s="212"/>
      <c r="AC137" s="212"/>
      <c r="AD137" s="212"/>
      <c r="AE137" s="212"/>
      <c r="AF137" s="212"/>
      <c r="AG137" s="212" t="s">
        <v>169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 x14ac:dyDescent="0.2">
      <c r="A138" s="219"/>
      <c r="B138" s="220"/>
      <c r="C138" s="267" t="s">
        <v>291</v>
      </c>
      <c r="D138" s="256"/>
      <c r="E138" s="257">
        <v>1.3</v>
      </c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12"/>
      <c r="Z138" s="212"/>
      <c r="AA138" s="212"/>
      <c r="AB138" s="212"/>
      <c r="AC138" s="212"/>
      <c r="AD138" s="212"/>
      <c r="AE138" s="212"/>
      <c r="AF138" s="212"/>
      <c r="AG138" s="212" t="s">
        <v>169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19"/>
      <c r="B139" s="220"/>
      <c r="C139" s="267" t="s">
        <v>292</v>
      </c>
      <c r="D139" s="256"/>
      <c r="E139" s="257">
        <v>0.1</v>
      </c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12"/>
      <c r="Z139" s="212"/>
      <c r="AA139" s="212"/>
      <c r="AB139" s="212"/>
      <c r="AC139" s="212"/>
      <c r="AD139" s="212"/>
      <c r="AE139" s="212"/>
      <c r="AF139" s="212"/>
      <c r="AG139" s="212" t="s">
        <v>169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x14ac:dyDescent="0.2">
      <c r="A140" s="223" t="s">
        <v>123</v>
      </c>
      <c r="B140" s="224" t="s">
        <v>83</v>
      </c>
      <c r="C140" s="247" t="s">
        <v>84</v>
      </c>
      <c r="D140" s="225"/>
      <c r="E140" s="226"/>
      <c r="F140" s="227"/>
      <c r="G140" s="227">
        <f>SUMIF(AG141:AG191,"&lt;&gt;NOR",G141:G191)</f>
        <v>0</v>
      </c>
      <c r="H140" s="227"/>
      <c r="I140" s="227">
        <f>SUM(I141:I191)</f>
        <v>0</v>
      </c>
      <c r="J140" s="227"/>
      <c r="K140" s="227">
        <f>SUM(K141:K191)</f>
        <v>0</v>
      </c>
      <c r="L140" s="227"/>
      <c r="M140" s="227">
        <f>SUM(M141:M191)</f>
        <v>0</v>
      </c>
      <c r="N140" s="227"/>
      <c r="O140" s="227">
        <f>SUM(O141:O191)</f>
        <v>5.58</v>
      </c>
      <c r="P140" s="227"/>
      <c r="Q140" s="227">
        <f>SUM(Q141:Q191)</f>
        <v>0</v>
      </c>
      <c r="R140" s="227"/>
      <c r="S140" s="227"/>
      <c r="T140" s="228"/>
      <c r="U140" s="222"/>
      <c r="V140" s="222">
        <f>SUM(V141:V191)</f>
        <v>704.23</v>
      </c>
      <c r="W140" s="222"/>
      <c r="X140" s="222"/>
      <c r="AG140" t="s">
        <v>124</v>
      </c>
    </row>
    <row r="141" spans="1:60" ht="22.5" outlineLevel="1" x14ac:dyDescent="0.2">
      <c r="A141" s="229">
        <v>15</v>
      </c>
      <c r="B141" s="230" t="s">
        <v>293</v>
      </c>
      <c r="C141" s="249" t="s">
        <v>294</v>
      </c>
      <c r="D141" s="231" t="s">
        <v>270</v>
      </c>
      <c r="E141" s="232">
        <v>0.28609000000000001</v>
      </c>
      <c r="F141" s="233"/>
      <c r="G141" s="234">
        <f>ROUND(E141*F141,2)</f>
        <v>0</v>
      </c>
      <c r="H141" s="233"/>
      <c r="I141" s="234">
        <f>ROUND(E141*H141,2)</f>
        <v>0</v>
      </c>
      <c r="J141" s="233"/>
      <c r="K141" s="234">
        <f>ROUND(E141*J141,2)</f>
        <v>0</v>
      </c>
      <c r="L141" s="234">
        <v>21</v>
      </c>
      <c r="M141" s="234">
        <f>G141*(1+L141/100)</f>
        <v>0</v>
      </c>
      <c r="N141" s="234">
        <v>1.0565500000000001</v>
      </c>
      <c r="O141" s="234">
        <f>ROUND(E141*N141,2)</f>
        <v>0.3</v>
      </c>
      <c r="P141" s="234">
        <v>0</v>
      </c>
      <c r="Q141" s="234">
        <f>ROUND(E141*P141,2)</f>
        <v>0</v>
      </c>
      <c r="R141" s="234" t="s">
        <v>249</v>
      </c>
      <c r="S141" s="234" t="s">
        <v>128</v>
      </c>
      <c r="T141" s="235" t="s">
        <v>128</v>
      </c>
      <c r="U141" s="221">
        <v>15.231</v>
      </c>
      <c r="V141" s="221">
        <f>ROUND(E141*U141,2)</f>
        <v>4.3600000000000003</v>
      </c>
      <c r="W141" s="221"/>
      <c r="X141" s="221" t="s">
        <v>164</v>
      </c>
      <c r="Y141" s="212"/>
      <c r="Z141" s="212"/>
      <c r="AA141" s="212"/>
      <c r="AB141" s="212"/>
      <c r="AC141" s="212"/>
      <c r="AD141" s="212"/>
      <c r="AE141" s="212"/>
      <c r="AF141" s="212"/>
      <c r="AG141" s="212" t="s">
        <v>165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19"/>
      <c r="B142" s="220"/>
      <c r="C142" s="266" t="s">
        <v>271</v>
      </c>
      <c r="D142" s="264"/>
      <c r="E142" s="264"/>
      <c r="F142" s="264"/>
      <c r="G142" s="264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12"/>
      <c r="Z142" s="212"/>
      <c r="AA142" s="212"/>
      <c r="AB142" s="212"/>
      <c r="AC142" s="212"/>
      <c r="AD142" s="212"/>
      <c r="AE142" s="212"/>
      <c r="AF142" s="212"/>
      <c r="AG142" s="212" t="s">
        <v>167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2">
      <c r="A143" s="219"/>
      <c r="B143" s="220"/>
      <c r="C143" s="267" t="s">
        <v>295</v>
      </c>
      <c r="D143" s="256"/>
      <c r="E143" s="257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12"/>
      <c r="Z143" s="212"/>
      <c r="AA143" s="212"/>
      <c r="AB143" s="212"/>
      <c r="AC143" s="212"/>
      <c r="AD143" s="212"/>
      <c r="AE143" s="212"/>
      <c r="AF143" s="212"/>
      <c r="AG143" s="212" t="s">
        <v>169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 x14ac:dyDescent="0.2">
      <c r="A144" s="219"/>
      <c r="B144" s="220"/>
      <c r="C144" s="267" t="s">
        <v>296</v>
      </c>
      <c r="D144" s="256"/>
      <c r="E144" s="257">
        <v>0.28609000000000001</v>
      </c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12"/>
      <c r="Z144" s="212"/>
      <c r="AA144" s="212"/>
      <c r="AB144" s="212"/>
      <c r="AC144" s="212"/>
      <c r="AD144" s="212"/>
      <c r="AE144" s="212"/>
      <c r="AF144" s="212"/>
      <c r="AG144" s="212" t="s">
        <v>169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29">
        <v>16</v>
      </c>
      <c r="B145" s="230" t="s">
        <v>297</v>
      </c>
      <c r="C145" s="249" t="s">
        <v>298</v>
      </c>
      <c r="D145" s="231" t="s">
        <v>256</v>
      </c>
      <c r="E145" s="232">
        <v>140</v>
      </c>
      <c r="F145" s="233"/>
      <c r="G145" s="234">
        <f>ROUND(E145*F145,2)</f>
        <v>0</v>
      </c>
      <c r="H145" s="233"/>
      <c r="I145" s="234">
        <f>ROUND(E145*H145,2)</f>
        <v>0</v>
      </c>
      <c r="J145" s="233"/>
      <c r="K145" s="234">
        <f>ROUND(E145*J145,2)</f>
        <v>0</v>
      </c>
      <c r="L145" s="234">
        <v>21</v>
      </c>
      <c r="M145" s="234">
        <f>G145*(1+L145/100)</f>
        <v>0</v>
      </c>
      <c r="N145" s="234">
        <v>7.0200000000000002E-3</v>
      </c>
      <c r="O145" s="234">
        <f>ROUND(E145*N145,2)</f>
        <v>0.98</v>
      </c>
      <c r="P145" s="234">
        <v>0</v>
      </c>
      <c r="Q145" s="234">
        <f>ROUND(E145*P145,2)</f>
        <v>0</v>
      </c>
      <c r="R145" s="234" t="s">
        <v>257</v>
      </c>
      <c r="S145" s="234" t="s">
        <v>128</v>
      </c>
      <c r="T145" s="235" t="s">
        <v>128</v>
      </c>
      <c r="U145" s="221">
        <v>0.97</v>
      </c>
      <c r="V145" s="221">
        <f>ROUND(E145*U145,2)</f>
        <v>135.80000000000001</v>
      </c>
      <c r="W145" s="221"/>
      <c r="X145" s="221" t="s">
        <v>164</v>
      </c>
      <c r="Y145" s="212"/>
      <c r="Z145" s="212"/>
      <c r="AA145" s="212"/>
      <c r="AB145" s="212"/>
      <c r="AC145" s="212"/>
      <c r="AD145" s="212"/>
      <c r="AE145" s="212"/>
      <c r="AF145" s="212"/>
      <c r="AG145" s="212" t="s">
        <v>165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19"/>
      <c r="B146" s="220"/>
      <c r="C146" s="266" t="s">
        <v>299</v>
      </c>
      <c r="D146" s="264"/>
      <c r="E146" s="264"/>
      <c r="F146" s="264"/>
      <c r="G146" s="264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12"/>
      <c r="Z146" s="212"/>
      <c r="AA146" s="212"/>
      <c r="AB146" s="212"/>
      <c r="AC146" s="212"/>
      <c r="AD146" s="212"/>
      <c r="AE146" s="212"/>
      <c r="AF146" s="212"/>
      <c r="AG146" s="212" t="s">
        <v>167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44" t="str">
        <f>C146</f>
        <v>prefabrikovaných do drážek předem osazených sloupků na jakoukoliv cementovou maltu se zatřením ložných a styčných spár</v>
      </c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19"/>
      <c r="B147" s="220"/>
      <c r="C147" s="267" t="s">
        <v>300</v>
      </c>
      <c r="D147" s="256"/>
      <c r="E147" s="257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12"/>
      <c r="Z147" s="212"/>
      <c r="AA147" s="212"/>
      <c r="AB147" s="212"/>
      <c r="AC147" s="212"/>
      <c r="AD147" s="212"/>
      <c r="AE147" s="212"/>
      <c r="AF147" s="212"/>
      <c r="AG147" s="212" t="s">
        <v>169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19"/>
      <c r="B148" s="220"/>
      <c r="C148" s="267" t="s">
        <v>191</v>
      </c>
      <c r="D148" s="256"/>
      <c r="E148" s="257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12"/>
      <c r="Z148" s="212"/>
      <c r="AA148" s="212"/>
      <c r="AB148" s="212"/>
      <c r="AC148" s="212"/>
      <c r="AD148" s="212"/>
      <c r="AE148" s="212"/>
      <c r="AF148" s="212"/>
      <c r="AG148" s="212" t="s">
        <v>169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19"/>
      <c r="B149" s="220"/>
      <c r="C149" s="267" t="s">
        <v>301</v>
      </c>
      <c r="D149" s="256"/>
      <c r="E149" s="257">
        <v>120</v>
      </c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12"/>
      <c r="Z149" s="212"/>
      <c r="AA149" s="212"/>
      <c r="AB149" s="212"/>
      <c r="AC149" s="212"/>
      <c r="AD149" s="212"/>
      <c r="AE149" s="212"/>
      <c r="AF149" s="212"/>
      <c r="AG149" s="212" t="s">
        <v>169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19"/>
      <c r="B150" s="220"/>
      <c r="C150" s="267" t="s">
        <v>302</v>
      </c>
      <c r="D150" s="256"/>
      <c r="E150" s="257">
        <v>10</v>
      </c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12"/>
      <c r="Z150" s="212"/>
      <c r="AA150" s="212"/>
      <c r="AB150" s="212"/>
      <c r="AC150" s="212"/>
      <c r="AD150" s="212"/>
      <c r="AE150" s="212"/>
      <c r="AF150" s="212"/>
      <c r="AG150" s="212" t="s">
        <v>169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19"/>
      <c r="B151" s="220"/>
      <c r="C151" s="267" t="s">
        <v>195</v>
      </c>
      <c r="D151" s="256"/>
      <c r="E151" s="257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12"/>
      <c r="Z151" s="212"/>
      <c r="AA151" s="212"/>
      <c r="AB151" s="212"/>
      <c r="AC151" s="212"/>
      <c r="AD151" s="212"/>
      <c r="AE151" s="212"/>
      <c r="AF151" s="212"/>
      <c r="AG151" s="212" t="s">
        <v>169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19"/>
      <c r="B152" s="220"/>
      <c r="C152" s="267" t="s">
        <v>303</v>
      </c>
      <c r="D152" s="256"/>
      <c r="E152" s="257">
        <v>10</v>
      </c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12"/>
      <c r="Z152" s="212"/>
      <c r="AA152" s="212"/>
      <c r="AB152" s="212"/>
      <c r="AC152" s="212"/>
      <c r="AD152" s="212"/>
      <c r="AE152" s="212"/>
      <c r="AF152" s="212"/>
      <c r="AG152" s="212" t="s">
        <v>169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29">
        <v>17</v>
      </c>
      <c r="B153" s="230" t="s">
        <v>304</v>
      </c>
      <c r="C153" s="249" t="s">
        <v>305</v>
      </c>
      <c r="D153" s="231" t="s">
        <v>256</v>
      </c>
      <c r="E153" s="232">
        <v>480</v>
      </c>
      <c r="F153" s="233"/>
      <c r="G153" s="234">
        <f>ROUND(E153*F153,2)</f>
        <v>0</v>
      </c>
      <c r="H153" s="233"/>
      <c r="I153" s="234">
        <f>ROUND(E153*H153,2)</f>
        <v>0</v>
      </c>
      <c r="J153" s="233"/>
      <c r="K153" s="234">
        <f>ROUND(E153*J153,2)</f>
        <v>0</v>
      </c>
      <c r="L153" s="234">
        <v>21</v>
      </c>
      <c r="M153" s="234">
        <f>G153*(1+L153/100)</f>
        <v>0</v>
      </c>
      <c r="N153" s="234">
        <v>7.0200000000000002E-3</v>
      </c>
      <c r="O153" s="234">
        <f>ROUND(E153*N153,2)</f>
        <v>3.37</v>
      </c>
      <c r="P153" s="234">
        <v>0</v>
      </c>
      <c r="Q153" s="234">
        <f>ROUND(E153*P153,2)</f>
        <v>0</v>
      </c>
      <c r="R153" s="234" t="s">
        <v>257</v>
      </c>
      <c r="S153" s="234" t="s">
        <v>128</v>
      </c>
      <c r="T153" s="235" t="s">
        <v>128</v>
      </c>
      <c r="U153" s="221">
        <v>1</v>
      </c>
      <c r="V153" s="221">
        <f>ROUND(E153*U153,2)</f>
        <v>480</v>
      </c>
      <c r="W153" s="221"/>
      <c r="X153" s="221" t="s">
        <v>164</v>
      </c>
      <c r="Y153" s="212"/>
      <c r="Z153" s="212"/>
      <c r="AA153" s="212"/>
      <c r="AB153" s="212"/>
      <c r="AC153" s="212"/>
      <c r="AD153" s="212"/>
      <c r="AE153" s="212"/>
      <c r="AF153" s="212"/>
      <c r="AG153" s="212" t="s">
        <v>165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19"/>
      <c r="B154" s="220"/>
      <c r="C154" s="266" t="s">
        <v>299</v>
      </c>
      <c r="D154" s="264"/>
      <c r="E154" s="264"/>
      <c r="F154" s="264"/>
      <c r="G154" s="264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12"/>
      <c r="Z154" s="212"/>
      <c r="AA154" s="212"/>
      <c r="AB154" s="212"/>
      <c r="AC154" s="212"/>
      <c r="AD154" s="212"/>
      <c r="AE154" s="212"/>
      <c r="AF154" s="212"/>
      <c r="AG154" s="212" t="s">
        <v>167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44" t="str">
        <f>C154</f>
        <v>prefabrikovaných do drážek předem osazených sloupků na jakoukoliv cementovou maltu se zatřením ložných a styčných spár</v>
      </c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19"/>
      <c r="B155" s="220"/>
      <c r="C155" s="267" t="s">
        <v>300</v>
      </c>
      <c r="D155" s="256"/>
      <c r="E155" s="257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12"/>
      <c r="Z155" s="212"/>
      <c r="AA155" s="212"/>
      <c r="AB155" s="212"/>
      <c r="AC155" s="212"/>
      <c r="AD155" s="212"/>
      <c r="AE155" s="212"/>
      <c r="AF155" s="212"/>
      <c r="AG155" s="212" t="s">
        <v>169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 x14ac:dyDescent="0.2">
      <c r="A156" s="219"/>
      <c r="B156" s="220"/>
      <c r="C156" s="267" t="s">
        <v>179</v>
      </c>
      <c r="D156" s="256"/>
      <c r="E156" s="257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12"/>
      <c r="Z156" s="212"/>
      <c r="AA156" s="212"/>
      <c r="AB156" s="212"/>
      <c r="AC156" s="212"/>
      <c r="AD156" s="212"/>
      <c r="AE156" s="212"/>
      <c r="AF156" s="212"/>
      <c r="AG156" s="212" t="s">
        <v>169</v>
      </c>
      <c r="AH156" s="212">
        <v>0</v>
      </c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19"/>
      <c r="B157" s="220"/>
      <c r="C157" s="267" t="s">
        <v>306</v>
      </c>
      <c r="D157" s="256"/>
      <c r="E157" s="257">
        <v>80</v>
      </c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12"/>
      <c r="Z157" s="212"/>
      <c r="AA157" s="212"/>
      <c r="AB157" s="212"/>
      <c r="AC157" s="212"/>
      <c r="AD157" s="212"/>
      <c r="AE157" s="212"/>
      <c r="AF157" s="212"/>
      <c r="AG157" s="212" t="s">
        <v>169</v>
      </c>
      <c r="AH157" s="212">
        <v>0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19"/>
      <c r="B158" s="220"/>
      <c r="C158" s="267" t="s">
        <v>182</v>
      </c>
      <c r="D158" s="256"/>
      <c r="E158" s="257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12"/>
      <c r="Z158" s="212"/>
      <c r="AA158" s="212"/>
      <c r="AB158" s="212"/>
      <c r="AC158" s="212"/>
      <c r="AD158" s="212"/>
      <c r="AE158" s="212"/>
      <c r="AF158" s="212"/>
      <c r="AG158" s="212" t="s">
        <v>169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 x14ac:dyDescent="0.2">
      <c r="A159" s="219"/>
      <c r="B159" s="220"/>
      <c r="C159" s="267" t="s">
        <v>307</v>
      </c>
      <c r="D159" s="256"/>
      <c r="E159" s="257">
        <v>180</v>
      </c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12"/>
      <c r="Z159" s="212"/>
      <c r="AA159" s="212"/>
      <c r="AB159" s="212"/>
      <c r="AC159" s="212"/>
      <c r="AD159" s="212"/>
      <c r="AE159" s="212"/>
      <c r="AF159" s="212"/>
      <c r="AG159" s="212" t="s">
        <v>169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1" x14ac:dyDescent="0.2">
      <c r="A160" s="219"/>
      <c r="B160" s="220"/>
      <c r="C160" s="267" t="s">
        <v>185</v>
      </c>
      <c r="D160" s="256"/>
      <c r="E160" s="257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12"/>
      <c r="Z160" s="212"/>
      <c r="AA160" s="212"/>
      <c r="AB160" s="212"/>
      <c r="AC160" s="212"/>
      <c r="AD160" s="212"/>
      <c r="AE160" s="212"/>
      <c r="AF160" s="212"/>
      <c r="AG160" s="212" t="s">
        <v>169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1" x14ac:dyDescent="0.2">
      <c r="A161" s="219"/>
      <c r="B161" s="220"/>
      <c r="C161" s="267" t="s">
        <v>308</v>
      </c>
      <c r="D161" s="256"/>
      <c r="E161" s="257">
        <v>110</v>
      </c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12"/>
      <c r="Z161" s="212"/>
      <c r="AA161" s="212"/>
      <c r="AB161" s="212"/>
      <c r="AC161" s="212"/>
      <c r="AD161" s="212"/>
      <c r="AE161" s="212"/>
      <c r="AF161" s="212"/>
      <c r="AG161" s="212" t="s">
        <v>169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19"/>
      <c r="B162" s="220"/>
      <c r="C162" s="267" t="s">
        <v>188</v>
      </c>
      <c r="D162" s="256"/>
      <c r="E162" s="257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12"/>
      <c r="Z162" s="212"/>
      <c r="AA162" s="212"/>
      <c r="AB162" s="212"/>
      <c r="AC162" s="212"/>
      <c r="AD162" s="212"/>
      <c r="AE162" s="212"/>
      <c r="AF162" s="212"/>
      <c r="AG162" s="212" t="s">
        <v>169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1" x14ac:dyDescent="0.2">
      <c r="A163" s="219"/>
      <c r="B163" s="220"/>
      <c r="C163" s="267" t="s">
        <v>308</v>
      </c>
      <c r="D163" s="256"/>
      <c r="E163" s="257">
        <v>110</v>
      </c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12"/>
      <c r="Z163" s="212"/>
      <c r="AA163" s="212"/>
      <c r="AB163" s="212"/>
      <c r="AC163" s="212"/>
      <c r="AD163" s="212"/>
      <c r="AE163" s="212"/>
      <c r="AF163" s="212"/>
      <c r="AG163" s="212" t="s">
        <v>169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1" x14ac:dyDescent="0.2">
      <c r="A164" s="229">
        <v>18</v>
      </c>
      <c r="B164" s="230" t="s">
        <v>309</v>
      </c>
      <c r="C164" s="249" t="s">
        <v>310</v>
      </c>
      <c r="D164" s="231" t="s">
        <v>256</v>
      </c>
      <c r="E164" s="232">
        <v>62</v>
      </c>
      <c r="F164" s="233"/>
      <c r="G164" s="234">
        <f>ROUND(E164*F164,2)</f>
        <v>0</v>
      </c>
      <c r="H164" s="233"/>
      <c r="I164" s="234">
        <f>ROUND(E164*H164,2)</f>
        <v>0</v>
      </c>
      <c r="J164" s="233"/>
      <c r="K164" s="234">
        <f>ROUND(E164*J164,2)</f>
        <v>0</v>
      </c>
      <c r="L164" s="234">
        <v>21</v>
      </c>
      <c r="M164" s="234">
        <f>G164*(1+L164/100)</f>
        <v>0</v>
      </c>
      <c r="N164" s="234">
        <v>1.4999999999999999E-2</v>
      </c>
      <c r="O164" s="234">
        <f>ROUND(E164*N164,2)</f>
        <v>0.93</v>
      </c>
      <c r="P164" s="234">
        <v>0</v>
      </c>
      <c r="Q164" s="234">
        <f>ROUND(E164*P164,2)</f>
        <v>0</v>
      </c>
      <c r="R164" s="234"/>
      <c r="S164" s="234" t="s">
        <v>285</v>
      </c>
      <c r="T164" s="235" t="s">
        <v>129</v>
      </c>
      <c r="U164" s="221">
        <v>1.3560000000000001</v>
      </c>
      <c r="V164" s="221">
        <f>ROUND(E164*U164,2)</f>
        <v>84.07</v>
      </c>
      <c r="W164" s="221"/>
      <c r="X164" s="221" t="s">
        <v>164</v>
      </c>
      <c r="Y164" s="212"/>
      <c r="Z164" s="212"/>
      <c r="AA164" s="212"/>
      <c r="AB164" s="212"/>
      <c r="AC164" s="212"/>
      <c r="AD164" s="212"/>
      <c r="AE164" s="212"/>
      <c r="AF164" s="212"/>
      <c r="AG164" s="212" t="s">
        <v>165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1" x14ac:dyDescent="0.2">
      <c r="A165" s="219"/>
      <c r="B165" s="220"/>
      <c r="C165" s="267" t="s">
        <v>300</v>
      </c>
      <c r="D165" s="256"/>
      <c r="E165" s="257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12"/>
      <c r="Z165" s="212"/>
      <c r="AA165" s="212"/>
      <c r="AB165" s="212"/>
      <c r="AC165" s="212"/>
      <c r="AD165" s="212"/>
      <c r="AE165" s="212"/>
      <c r="AF165" s="212"/>
      <c r="AG165" s="212" t="s">
        <v>169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1" x14ac:dyDescent="0.2">
      <c r="A166" s="219"/>
      <c r="B166" s="220"/>
      <c r="C166" s="267" t="s">
        <v>260</v>
      </c>
      <c r="D166" s="256"/>
      <c r="E166" s="257">
        <v>8</v>
      </c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12"/>
      <c r="Z166" s="212"/>
      <c r="AA166" s="212"/>
      <c r="AB166" s="212"/>
      <c r="AC166" s="212"/>
      <c r="AD166" s="212"/>
      <c r="AE166" s="212"/>
      <c r="AF166" s="212"/>
      <c r="AG166" s="212" t="s">
        <v>169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19"/>
      <c r="B167" s="220"/>
      <c r="C167" s="267" t="s">
        <v>261</v>
      </c>
      <c r="D167" s="256"/>
      <c r="E167" s="257">
        <v>18</v>
      </c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12"/>
      <c r="Z167" s="212"/>
      <c r="AA167" s="212"/>
      <c r="AB167" s="212"/>
      <c r="AC167" s="212"/>
      <c r="AD167" s="212"/>
      <c r="AE167" s="212"/>
      <c r="AF167" s="212"/>
      <c r="AG167" s="212" t="s">
        <v>169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1" x14ac:dyDescent="0.2">
      <c r="A168" s="219"/>
      <c r="B168" s="220"/>
      <c r="C168" s="267" t="s">
        <v>311</v>
      </c>
      <c r="D168" s="256"/>
      <c r="E168" s="257">
        <v>11</v>
      </c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12"/>
      <c r="Z168" s="212"/>
      <c r="AA168" s="212"/>
      <c r="AB168" s="212"/>
      <c r="AC168" s="212"/>
      <c r="AD168" s="212"/>
      <c r="AE168" s="212"/>
      <c r="AF168" s="212"/>
      <c r="AG168" s="212" t="s">
        <v>169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 x14ac:dyDescent="0.2">
      <c r="A169" s="219"/>
      <c r="B169" s="220"/>
      <c r="C169" s="267" t="s">
        <v>312</v>
      </c>
      <c r="D169" s="256"/>
      <c r="E169" s="257">
        <v>11</v>
      </c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12"/>
      <c r="Z169" s="212"/>
      <c r="AA169" s="212"/>
      <c r="AB169" s="212"/>
      <c r="AC169" s="212"/>
      <c r="AD169" s="212"/>
      <c r="AE169" s="212"/>
      <c r="AF169" s="212"/>
      <c r="AG169" s="212" t="s">
        <v>169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19"/>
      <c r="B170" s="220"/>
      <c r="C170" s="267" t="s">
        <v>266</v>
      </c>
      <c r="D170" s="256"/>
      <c r="E170" s="257">
        <v>13</v>
      </c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12"/>
      <c r="Z170" s="212"/>
      <c r="AA170" s="212"/>
      <c r="AB170" s="212"/>
      <c r="AC170" s="212"/>
      <c r="AD170" s="212"/>
      <c r="AE170" s="212"/>
      <c r="AF170" s="212"/>
      <c r="AG170" s="212" t="s">
        <v>169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19"/>
      <c r="B171" s="220"/>
      <c r="C171" s="267" t="s">
        <v>267</v>
      </c>
      <c r="D171" s="256"/>
      <c r="E171" s="257">
        <v>1</v>
      </c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12"/>
      <c r="Z171" s="212"/>
      <c r="AA171" s="212"/>
      <c r="AB171" s="212"/>
      <c r="AC171" s="212"/>
      <c r="AD171" s="212"/>
      <c r="AE171" s="212"/>
      <c r="AF171" s="212"/>
      <c r="AG171" s="212" t="s">
        <v>169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29">
        <v>19</v>
      </c>
      <c r="B172" s="230" t="s">
        <v>313</v>
      </c>
      <c r="C172" s="249" t="s">
        <v>314</v>
      </c>
      <c r="D172" s="231" t="s">
        <v>256</v>
      </c>
      <c r="E172" s="232">
        <v>480</v>
      </c>
      <c r="F172" s="233"/>
      <c r="G172" s="234">
        <f>ROUND(E172*F172,2)</f>
        <v>0</v>
      </c>
      <c r="H172" s="233"/>
      <c r="I172" s="234">
        <f>ROUND(E172*H172,2)</f>
        <v>0</v>
      </c>
      <c r="J172" s="233"/>
      <c r="K172" s="234">
        <f>ROUND(E172*J172,2)</f>
        <v>0</v>
      </c>
      <c r="L172" s="234">
        <v>21</v>
      </c>
      <c r="M172" s="234">
        <f>G172*(1+L172/100)</f>
        <v>0</v>
      </c>
      <c r="N172" s="234">
        <v>0</v>
      </c>
      <c r="O172" s="234">
        <f>ROUND(E172*N172,2)</f>
        <v>0</v>
      </c>
      <c r="P172" s="234">
        <v>0</v>
      </c>
      <c r="Q172" s="234">
        <f>ROUND(E172*P172,2)</f>
        <v>0</v>
      </c>
      <c r="R172" s="234"/>
      <c r="S172" s="234" t="s">
        <v>285</v>
      </c>
      <c r="T172" s="235" t="s">
        <v>129</v>
      </c>
      <c r="U172" s="221">
        <v>0</v>
      </c>
      <c r="V172" s="221">
        <f>ROUND(E172*U172,2)</f>
        <v>0</v>
      </c>
      <c r="W172" s="221"/>
      <c r="X172" s="221" t="s">
        <v>315</v>
      </c>
      <c r="Y172" s="212"/>
      <c r="Z172" s="212"/>
      <c r="AA172" s="212"/>
      <c r="AB172" s="212"/>
      <c r="AC172" s="212"/>
      <c r="AD172" s="212"/>
      <c r="AE172" s="212"/>
      <c r="AF172" s="212"/>
      <c r="AG172" s="212" t="s">
        <v>316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19"/>
      <c r="B173" s="220"/>
      <c r="C173" s="267" t="s">
        <v>300</v>
      </c>
      <c r="D173" s="256"/>
      <c r="E173" s="257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12"/>
      <c r="Z173" s="212"/>
      <c r="AA173" s="212"/>
      <c r="AB173" s="212"/>
      <c r="AC173" s="212"/>
      <c r="AD173" s="212"/>
      <c r="AE173" s="212"/>
      <c r="AF173" s="212"/>
      <c r="AG173" s="212" t="s">
        <v>169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19"/>
      <c r="B174" s="220"/>
      <c r="C174" s="267" t="s">
        <v>317</v>
      </c>
      <c r="D174" s="256"/>
      <c r="E174" s="257">
        <v>480</v>
      </c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12"/>
      <c r="Z174" s="212"/>
      <c r="AA174" s="212"/>
      <c r="AB174" s="212"/>
      <c r="AC174" s="212"/>
      <c r="AD174" s="212"/>
      <c r="AE174" s="212"/>
      <c r="AF174" s="212"/>
      <c r="AG174" s="212" t="s">
        <v>169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1" x14ac:dyDescent="0.2">
      <c r="A175" s="229">
        <v>20</v>
      </c>
      <c r="B175" s="230" t="s">
        <v>318</v>
      </c>
      <c r="C175" s="249" t="s">
        <v>319</v>
      </c>
      <c r="D175" s="231" t="s">
        <v>256</v>
      </c>
      <c r="E175" s="232">
        <v>10</v>
      </c>
      <c r="F175" s="233"/>
      <c r="G175" s="234">
        <f>ROUND(E175*F175,2)</f>
        <v>0</v>
      </c>
      <c r="H175" s="233"/>
      <c r="I175" s="234">
        <f>ROUND(E175*H175,2)</f>
        <v>0</v>
      </c>
      <c r="J175" s="233"/>
      <c r="K175" s="234">
        <f>ROUND(E175*J175,2)</f>
        <v>0</v>
      </c>
      <c r="L175" s="234">
        <v>21</v>
      </c>
      <c r="M175" s="234">
        <f>G175*(1+L175/100)</f>
        <v>0</v>
      </c>
      <c r="N175" s="234">
        <v>0</v>
      </c>
      <c r="O175" s="234">
        <f>ROUND(E175*N175,2)</f>
        <v>0</v>
      </c>
      <c r="P175" s="234">
        <v>0</v>
      </c>
      <c r="Q175" s="234">
        <f>ROUND(E175*P175,2)</f>
        <v>0</v>
      </c>
      <c r="R175" s="234"/>
      <c r="S175" s="234" t="s">
        <v>285</v>
      </c>
      <c r="T175" s="235" t="s">
        <v>129</v>
      </c>
      <c r="U175" s="221">
        <v>0</v>
      </c>
      <c r="V175" s="221">
        <f>ROUND(E175*U175,2)</f>
        <v>0</v>
      </c>
      <c r="W175" s="221"/>
      <c r="X175" s="221" t="s">
        <v>315</v>
      </c>
      <c r="Y175" s="212"/>
      <c r="Z175" s="212"/>
      <c r="AA175" s="212"/>
      <c r="AB175" s="212"/>
      <c r="AC175" s="212"/>
      <c r="AD175" s="212"/>
      <c r="AE175" s="212"/>
      <c r="AF175" s="212"/>
      <c r="AG175" s="212" t="s">
        <v>316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 x14ac:dyDescent="0.2">
      <c r="A176" s="219"/>
      <c r="B176" s="220"/>
      <c r="C176" s="267" t="s">
        <v>300</v>
      </c>
      <c r="D176" s="256"/>
      <c r="E176" s="257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12"/>
      <c r="Z176" s="212"/>
      <c r="AA176" s="212"/>
      <c r="AB176" s="212"/>
      <c r="AC176" s="212"/>
      <c r="AD176" s="212"/>
      <c r="AE176" s="212"/>
      <c r="AF176" s="212"/>
      <c r="AG176" s="212" t="s">
        <v>169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 x14ac:dyDescent="0.2">
      <c r="A177" s="219"/>
      <c r="B177" s="220"/>
      <c r="C177" s="267" t="s">
        <v>320</v>
      </c>
      <c r="D177" s="256"/>
      <c r="E177" s="257">
        <v>10</v>
      </c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12"/>
      <c r="Z177" s="212"/>
      <c r="AA177" s="212"/>
      <c r="AB177" s="212"/>
      <c r="AC177" s="212"/>
      <c r="AD177" s="212"/>
      <c r="AE177" s="212"/>
      <c r="AF177" s="212"/>
      <c r="AG177" s="212" t="s">
        <v>169</v>
      </c>
      <c r="AH177" s="212">
        <v>0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29">
        <v>21</v>
      </c>
      <c r="B178" s="230" t="s">
        <v>321</v>
      </c>
      <c r="C178" s="249" t="s">
        <v>322</v>
      </c>
      <c r="D178" s="231" t="s">
        <v>256</v>
      </c>
      <c r="E178" s="232">
        <v>130</v>
      </c>
      <c r="F178" s="233"/>
      <c r="G178" s="234">
        <f>ROUND(E178*F178,2)</f>
        <v>0</v>
      </c>
      <c r="H178" s="233"/>
      <c r="I178" s="234">
        <f>ROUND(E178*H178,2)</f>
        <v>0</v>
      </c>
      <c r="J178" s="233"/>
      <c r="K178" s="234">
        <f>ROUND(E178*J178,2)</f>
        <v>0</v>
      </c>
      <c r="L178" s="234">
        <v>21</v>
      </c>
      <c r="M178" s="234">
        <f>G178*(1+L178/100)</f>
        <v>0</v>
      </c>
      <c r="N178" s="234">
        <v>0</v>
      </c>
      <c r="O178" s="234">
        <f>ROUND(E178*N178,2)</f>
        <v>0</v>
      </c>
      <c r="P178" s="234">
        <v>0</v>
      </c>
      <c r="Q178" s="234">
        <f>ROUND(E178*P178,2)</f>
        <v>0</v>
      </c>
      <c r="R178" s="234"/>
      <c r="S178" s="234" t="s">
        <v>285</v>
      </c>
      <c r="T178" s="235" t="s">
        <v>129</v>
      </c>
      <c r="U178" s="221">
        <v>0</v>
      </c>
      <c r="V178" s="221">
        <f>ROUND(E178*U178,2)</f>
        <v>0</v>
      </c>
      <c r="W178" s="221"/>
      <c r="X178" s="221" t="s">
        <v>315</v>
      </c>
      <c r="Y178" s="212"/>
      <c r="Z178" s="212"/>
      <c r="AA178" s="212"/>
      <c r="AB178" s="212"/>
      <c r="AC178" s="212"/>
      <c r="AD178" s="212"/>
      <c r="AE178" s="212"/>
      <c r="AF178" s="212"/>
      <c r="AG178" s="212" t="s">
        <v>316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 x14ac:dyDescent="0.2">
      <c r="A179" s="219"/>
      <c r="B179" s="220"/>
      <c r="C179" s="267" t="s">
        <v>300</v>
      </c>
      <c r="D179" s="256"/>
      <c r="E179" s="257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12"/>
      <c r="Z179" s="212"/>
      <c r="AA179" s="212"/>
      <c r="AB179" s="212"/>
      <c r="AC179" s="212"/>
      <c r="AD179" s="212"/>
      <c r="AE179" s="212"/>
      <c r="AF179" s="212"/>
      <c r="AG179" s="212" t="s">
        <v>169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19"/>
      <c r="B180" s="220"/>
      <c r="C180" s="267" t="s">
        <v>323</v>
      </c>
      <c r="D180" s="256"/>
      <c r="E180" s="257">
        <v>130</v>
      </c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12"/>
      <c r="Z180" s="212"/>
      <c r="AA180" s="212"/>
      <c r="AB180" s="212"/>
      <c r="AC180" s="212"/>
      <c r="AD180" s="212"/>
      <c r="AE180" s="212"/>
      <c r="AF180" s="212"/>
      <c r="AG180" s="212" t="s">
        <v>169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ht="22.5" outlineLevel="1" x14ac:dyDescent="0.2">
      <c r="A181" s="229">
        <v>22</v>
      </c>
      <c r="B181" s="230" t="s">
        <v>324</v>
      </c>
      <c r="C181" s="249" t="s">
        <v>325</v>
      </c>
      <c r="D181" s="231" t="s">
        <v>256</v>
      </c>
      <c r="E181" s="232">
        <v>47</v>
      </c>
      <c r="F181" s="233"/>
      <c r="G181" s="234">
        <f>ROUND(E181*F181,2)</f>
        <v>0</v>
      </c>
      <c r="H181" s="233"/>
      <c r="I181" s="234">
        <f>ROUND(E181*H181,2)</f>
        <v>0</v>
      </c>
      <c r="J181" s="233"/>
      <c r="K181" s="234">
        <f>ROUND(E181*J181,2)</f>
        <v>0</v>
      </c>
      <c r="L181" s="234">
        <v>21</v>
      </c>
      <c r="M181" s="234">
        <f>G181*(1+L181/100)</f>
        <v>0</v>
      </c>
      <c r="N181" s="234">
        <v>0</v>
      </c>
      <c r="O181" s="234">
        <f>ROUND(E181*N181,2)</f>
        <v>0</v>
      </c>
      <c r="P181" s="234">
        <v>0</v>
      </c>
      <c r="Q181" s="234">
        <f>ROUND(E181*P181,2)</f>
        <v>0</v>
      </c>
      <c r="R181" s="234" t="s">
        <v>326</v>
      </c>
      <c r="S181" s="234" t="s">
        <v>128</v>
      </c>
      <c r="T181" s="235" t="s">
        <v>129</v>
      </c>
      <c r="U181" s="221">
        <v>0</v>
      </c>
      <c r="V181" s="221">
        <f>ROUND(E181*U181,2)</f>
        <v>0</v>
      </c>
      <c r="W181" s="221"/>
      <c r="X181" s="221" t="s">
        <v>315</v>
      </c>
      <c r="Y181" s="212"/>
      <c r="Z181" s="212"/>
      <c r="AA181" s="212"/>
      <c r="AB181" s="212"/>
      <c r="AC181" s="212"/>
      <c r="AD181" s="212"/>
      <c r="AE181" s="212"/>
      <c r="AF181" s="212"/>
      <c r="AG181" s="212" t="s">
        <v>316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 x14ac:dyDescent="0.2">
      <c r="A182" s="219"/>
      <c r="B182" s="220"/>
      <c r="C182" s="267" t="s">
        <v>300</v>
      </c>
      <c r="D182" s="256"/>
      <c r="E182" s="257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12"/>
      <c r="Z182" s="212"/>
      <c r="AA182" s="212"/>
      <c r="AB182" s="212"/>
      <c r="AC182" s="212"/>
      <c r="AD182" s="212"/>
      <c r="AE182" s="212"/>
      <c r="AF182" s="212"/>
      <c r="AG182" s="212" t="s">
        <v>169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2">
      <c r="A183" s="219"/>
      <c r="B183" s="220"/>
      <c r="C183" s="267" t="s">
        <v>260</v>
      </c>
      <c r="D183" s="256"/>
      <c r="E183" s="257">
        <v>8</v>
      </c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12"/>
      <c r="Z183" s="212"/>
      <c r="AA183" s="212"/>
      <c r="AB183" s="212"/>
      <c r="AC183" s="212"/>
      <c r="AD183" s="212"/>
      <c r="AE183" s="212"/>
      <c r="AF183" s="212"/>
      <c r="AG183" s="212" t="s">
        <v>169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1" x14ac:dyDescent="0.2">
      <c r="A184" s="219"/>
      <c r="B184" s="220"/>
      <c r="C184" s="267" t="s">
        <v>261</v>
      </c>
      <c r="D184" s="256"/>
      <c r="E184" s="257">
        <v>18</v>
      </c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12"/>
      <c r="Z184" s="212"/>
      <c r="AA184" s="212"/>
      <c r="AB184" s="212"/>
      <c r="AC184" s="212"/>
      <c r="AD184" s="212"/>
      <c r="AE184" s="212"/>
      <c r="AF184" s="212"/>
      <c r="AG184" s="212" t="s">
        <v>169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 x14ac:dyDescent="0.2">
      <c r="A185" s="219"/>
      <c r="B185" s="220"/>
      <c r="C185" s="267" t="s">
        <v>311</v>
      </c>
      <c r="D185" s="256"/>
      <c r="E185" s="257">
        <v>11</v>
      </c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12"/>
      <c r="Z185" s="212"/>
      <c r="AA185" s="212"/>
      <c r="AB185" s="212"/>
      <c r="AC185" s="212"/>
      <c r="AD185" s="212"/>
      <c r="AE185" s="212"/>
      <c r="AF185" s="212"/>
      <c r="AG185" s="212" t="s">
        <v>169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19"/>
      <c r="B186" s="220"/>
      <c r="C186" s="267" t="s">
        <v>263</v>
      </c>
      <c r="D186" s="256"/>
      <c r="E186" s="257">
        <v>10</v>
      </c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12"/>
      <c r="Z186" s="212"/>
      <c r="AA186" s="212"/>
      <c r="AB186" s="212"/>
      <c r="AC186" s="212"/>
      <c r="AD186" s="212"/>
      <c r="AE186" s="212"/>
      <c r="AF186" s="212"/>
      <c r="AG186" s="212" t="s">
        <v>169</v>
      </c>
      <c r="AH186" s="212">
        <v>0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29">
        <v>23</v>
      </c>
      <c r="B187" s="230" t="s">
        <v>327</v>
      </c>
      <c r="C187" s="249" t="s">
        <v>328</v>
      </c>
      <c r="D187" s="231" t="s">
        <v>256</v>
      </c>
      <c r="E187" s="232">
        <v>15</v>
      </c>
      <c r="F187" s="233"/>
      <c r="G187" s="234">
        <f>ROUND(E187*F187,2)</f>
        <v>0</v>
      </c>
      <c r="H187" s="233"/>
      <c r="I187" s="234">
        <f>ROUND(E187*H187,2)</f>
        <v>0</v>
      </c>
      <c r="J187" s="233"/>
      <c r="K187" s="234">
        <f>ROUND(E187*J187,2)</f>
        <v>0</v>
      </c>
      <c r="L187" s="234">
        <v>21</v>
      </c>
      <c r="M187" s="234">
        <f>G187*(1+L187/100)</f>
        <v>0</v>
      </c>
      <c r="N187" s="234">
        <v>0</v>
      </c>
      <c r="O187" s="234">
        <f>ROUND(E187*N187,2)</f>
        <v>0</v>
      </c>
      <c r="P187" s="234">
        <v>0</v>
      </c>
      <c r="Q187" s="234">
        <f>ROUND(E187*P187,2)</f>
        <v>0</v>
      </c>
      <c r="R187" s="234"/>
      <c r="S187" s="234" t="s">
        <v>285</v>
      </c>
      <c r="T187" s="235" t="s">
        <v>129</v>
      </c>
      <c r="U187" s="221">
        <v>0</v>
      </c>
      <c r="V187" s="221">
        <f>ROUND(E187*U187,2)</f>
        <v>0</v>
      </c>
      <c r="W187" s="221"/>
      <c r="X187" s="221" t="s">
        <v>315</v>
      </c>
      <c r="Y187" s="212"/>
      <c r="Z187" s="212"/>
      <c r="AA187" s="212"/>
      <c r="AB187" s="212"/>
      <c r="AC187" s="212"/>
      <c r="AD187" s="212"/>
      <c r="AE187" s="212"/>
      <c r="AF187" s="212"/>
      <c r="AG187" s="212" t="s">
        <v>316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1" x14ac:dyDescent="0.2">
      <c r="A188" s="219"/>
      <c r="B188" s="220"/>
      <c r="C188" s="267" t="s">
        <v>300</v>
      </c>
      <c r="D188" s="256"/>
      <c r="E188" s="257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12"/>
      <c r="Z188" s="212"/>
      <c r="AA188" s="212"/>
      <c r="AB188" s="212"/>
      <c r="AC188" s="212"/>
      <c r="AD188" s="212"/>
      <c r="AE188" s="212"/>
      <c r="AF188" s="212"/>
      <c r="AG188" s="212" t="s">
        <v>169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1" x14ac:dyDescent="0.2">
      <c r="A189" s="219"/>
      <c r="B189" s="220"/>
      <c r="C189" s="267" t="s">
        <v>265</v>
      </c>
      <c r="D189" s="256"/>
      <c r="E189" s="257">
        <v>1</v>
      </c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12"/>
      <c r="Z189" s="212"/>
      <c r="AA189" s="212"/>
      <c r="AB189" s="212"/>
      <c r="AC189" s="212"/>
      <c r="AD189" s="212"/>
      <c r="AE189" s="212"/>
      <c r="AF189" s="212"/>
      <c r="AG189" s="212" t="s">
        <v>169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 x14ac:dyDescent="0.2">
      <c r="A190" s="219"/>
      <c r="B190" s="220"/>
      <c r="C190" s="267" t="s">
        <v>266</v>
      </c>
      <c r="D190" s="256"/>
      <c r="E190" s="257">
        <v>13</v>
      </c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12"/>
      <c r="Z190" s="212"/>
      <c r="AA190" s="212"/>
      <c r="AB190" s="212"/>
      <c r="AC190" s="212"/>
      <c r="AD190" s="212"/>
      <c r="AE190" s="212"/>
      <c r="AF190" s="212"/>
      <c r="AG190" s="212" t="s">
        <v>169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1" x14ac:dyDescent="0.2">
      <c r="A191" s="219"/>
      <c r="B191" s="220"/>
      <c r="C191" s="267" t="s">
        <v>267</v>
      </c>
      <c r="D191" s="256"/>
      <c r="E191" s="257">
        <v>1</v>
      </c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12"/>
      <c r="Z191" s="212"/>
      <c r="AA191" s="212"/>
      <c r="AB191" s="212"/>
      <c r="AC191" s="212"/>
      <c r="AD191" s="212"/>
      <c r="AE191" s="212"/>
      <c r="AF191" s="212"/>
      <c r="AG191" s="212" t="s">
        <v>169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x14ac:dyDescent="0.2">
      <c r="A192" s="223" t="s">
        <v>123</v>
      </c>
      <c r="B192" s="224" t="s">
        <v>85</v>
      </c>
      <c r="C192" s="247" t="s">
        <v>86</v>
      </c>
      <c r="D192" s="225"/>
      <c r="E192" s="226"/>
      <c r="F192" s="227"/>
      <c r="G192" s="227">
        <f>SUMIF(AG193:AG203,"&lt;&gt;NOR",G193:G203)</f>
        <v>0</v>
      </c>
      <c r="H192" s="227"/>
      <c r="I192" s="227">
        <f>SUM(I193:I203)</f>
        <v>0</v>
      </c>
      <c r="J192" s="227"/>
      <c r="K192" s="227">
        <f>SUM(K193:K203)</f>
        <v>0</v>
      </c>
      <c r="L192" s="227"/>
      <c r="M192" s="227">
        <f>SUM(M193:M203)</f>
        <v>0</v>
      </c>
      <c r="N192" s="227"/>
      <c r="O192" s="227">
        <f>SUM(O193:O203)</f>
        <v>22.48</v>
      </c>
      <c r="P192" s="227"/>
      <c r="Q192" s="227">
        <f>SUM(Q193:Q203)</f>
        <v>0</v>
      </c>
      <c r="R192" s="227"/>
      <c r="S192" s="227"/>
      <c r="T192" s="228"/>
      <c r="U192" s="222"/>
      <c r="V192" s="222">
        <f>SUM(V193:V203)</f>
        <v>22.97</v>
      </c>
      <c r="W192" s="222"/>
      <c r="X192" s="222"/>
      <c r="AG192" t="s">
        <v>124</v>
      </c>
    </row>
    <row r="193" spans="1:60" outlineLevel="1" x14ac:dyDescent="0.2">
      <c r="A193" s="229">
        <v>24</v>
      </c>
      <c r="B193" s="230" t="s">
        <v>329</v>
      </c>
      <c r="C193" s="249" t="s">
        <v>330</v>
      </c>
      <c r="D193" s="231" t="s">
        <v>162</v>
      </c>
      <c r="E193" s="232">
        <v>8.9048300000000005</v>
      </c>
      <c r="F193" s="233"/>
      <c r="G193" s="234">
        <f>ROUND(E193*F193,2)</f>
        <v>0</v>
      </c>
      <c r="H193" s="233"/>
      <c r="I193" s="234">
        <f>ROUND(E193*H193,2)</f>
        <v>0</v>
      </c>
      <c r="J193" s="233"/>
      <c r="K193" s="234">
        <f>ROUND(E193*J193,2)</f>
        <v>0</v>
      </c>
      <c r="L193" s="234">
        <v>21</v>
      </c>
      <c r="M193" s="234">
        <f>G193*(1+L193/100)</f>
        <v>0</v>
      </c>
      <c r="N193" s="234">
        <v>2.5249999999999999</v>
      </c>
      <c r="O193" s="234">
        <f>ROUND(E193*N193,2)</f>
        <v>22.48</v>
      </c>
      <c r="P193" s="234">
        <v>0</v>
      </c>
      <c r="Q193" s="234">
        <f>ROUND(E193*P193,2)</f>
        <v>0</v>
      </c>
      <c r="R193" s="234" t="s">
        <v>249</v>
      </c>
      <c r="S193" s="234" t="s">
        <v>128</v>
      </c>
      <c r="T193" s="235" t="s">
        <v>128</v>
      </c>
      <c r="U193" s="221">
        <v>2.58</v>
      </c>
      <c r="V193" s="221">
        <f>ROUND(E193*U193,2)</f>
        <v>22.97</v>
      </c>
      <c r="W193" s="221"/>
      <c r="X193" s="221" t="s">
        <v>164</v>
      </c>
      <c r="Y193" s="212"/>
      <c r="Z193" s="212"/>
      <c r="AA193" s="212"/>
      <c r="AB193" s="212"/>
      <c r="AC193" s="212"/>
      <c r="AD193" s="212"/>
      <c r="AE193" s="212"/>
      <c r="AF193" s="212"/>
      <c r="AG193" s="212" t="s">
        <v>165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19"/>
      <c r="B194" s="220"/>
      <c r="C194" s="266" t="s">
        <v>331</v>
      </c>
      <c r="D194" s="264"/>
      <c r="E194" s="264"/>
      <c r="F194" s="264"/>
      <c r="G194" s="264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12"/>
      <c r="Z194" s="212"/>
      <c r="AA194" s="212"/>
      <c r="AB194" s="212"/>
      <c r="AC194" s="212"/>
      <c r="AD194" s="212"/>
      <c r="AE194" s="212"/>
      <c r="AF194" s="212"/>
      <c r="AG194" s="212" t="s">
        <v>167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 x14ac:dyDescent="0.2">
      <c r="A195" s="219"/>
      <c r="B195" s="220"/>
      <c r="C195" s="267" t="s">
        <v>168</v>
      </c>
      <c r="D195" s="256"/>
      <c r="E195" s="257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12"/>
      <c r="Z195" s="212"/>
      <c r="AA195" s="212"/>
      <c r="AB195" s="212"/>
      <c r="AC195" s="212"/>
      <c r="AD195" s="212"/>
      <c r="AE195" s="212"/>
      <c r="AF195" s="212"/>
      <c r="AG195" s="212" t="s">
        <v>169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1" x14ac:dyDescent="0.2">
      <c r="A196" s="219"/>
      <c r="B196" s="220"/>
      <c r="C196" s="267" t="s">
        <v>332</v>
      </c>
      <c r="D196" s="256"/>
      <c r="E196" s="257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12"/>
      <c r="Z196" s="212"/>
      <c r="AA196" s="212"/>
      <c r="AB196" s="212"/>
      <c r="AC196" s="212"/>
      <c r="AD196" s="212"/>
      <c r="AE196" s="212"/>
      <c r="AF196" s="212"/>
      <c r="AG196" s="212" t="s">
        <v>169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1" x14ac:dyDescent="0.2">
      <c r="A197" s="219"/>
      <c r="B197" s="220"/>
      <c r="C197" s="267" t="s">
        <v>333</v>
      </c>
      <c r="D197" s="256"/>
      <c r="E197" s="257">
        <v>1.2138</v>
      </c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12"/>
      <c r="Z197" s="212"/>
      <c r="AA197" s="212"/>
      <c r="AB197" s="212"/>
      <c r="AC197" s="212"/>
      <c r="AD197" s="212"/>
      <c r="AE197" s="212"/>
      <c r="AF197" s="212"/>
      <c r="AG197" s="212" t="s">
        <v>169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 x14ac:dyDescent="0.2">
      <c r="A198" s="219"/>
      <c r="B198" s="220"/>
      <c r="C198" s="267" t="s">
        <v>334</v>
      </c>
      <c r="D198" s="256"/>
      <c r="E198" s="257">
        <v>2.7311000000000001</v>
      </c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12"/>
      <c r="Z198" s="212"/>
      <c r="AA198" s="212"/>
      <c r="AB198" s="212"/>
      <c r="AC198" s="212"/>
      <c r="AD198" s="212"/>
      <c r="AE198" s="212"/>
      <c r="AF198" s="212"/>
      <c r="AG198" s="212" t="s">
        <v>169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 x14ac:dyDescent="0.2">
      <c r="A199" s="219"/>
      <c r="B199" s="220"/>
      <c r="C199" s="267" t="s">
        <v>335</v>
      </c>
      <c r="D199" s="256"/>
      <c r="E199" s="257">
        <v>1.669</v>
      </c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12"/>
      <c r="Z199" s="212"/>
      <c r="AA199" s="212"/>
      <c r="AB199" s="212"/>
      <c r="AC199" s="212"/>
      <c r="AD199" s="212"/>
      <c r="AE199" s="212"/>
      <c r="AF199" s="212"/>
      <c r="AG199" s="212" t="s">
        <v>169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 x14ac:dyDescent="0.2">
      <c r="A200" s="219"/>
      <c r="B200" s="220"/>
      <c r="C200" s="267" t="s">
        <v>336</v>
      </c>
      <c r="D200" s="256"/>
      <c r="E200" s="257">
        <v>1.669</v>
      </c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12"/>
      <c r="Z200" s="212"/>
      <c r="AA200" s="212"/>
      <c r="AB200" s="212"/>
      <c r="AC200" s="212"/>
      <c r="AD200" s="212"/>
      <c r="AE200" s="212"/>
      <c r="AF200" s="212"/>
      <c r="AG200" s="212" t="s">
        <v>169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19"/>
      <c r="B201" s="220"/>
      <c r="C201" s="267" t="s">
        <v>337</v>
      </c>
      <c r="D201" s="256"/>
      <c r="E201" s="257">
        <v>1.2231000000000001</v>
      </c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12"/>
      <c r="Z201" s="212"/>
      <c r="AA201" s="212"/>
      <c r="AB201" s="212"/>
      <c r="AC201" s="212"/>
      <c r="AD201" s="212"/>
      <c r="AE201" s="212"/>
      <c r="AF201" s="212"/>
      <c r="AG201" s="212" t="s">
        <v>169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1" x14ac:dyDescent="0.2">
      <c r="A202" s="219"/>
      <c r="B202" s="220"/>
      <c r="C202" s="267" t="s">
        <v>338</v>
      </c>
      <c r="D202" s="256"/>
      <c r="E202" s="257">
        <v>9.7699999999999995E-2</v>
      </c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12"/>
      <c r="Z202" s="212"/>
      <c r="AA202" s="212"/>
      <c r="AB202" s="212"/>
      <c r="AC202" s="212"/>
      <c r="AD202" s="212"/>
      <c r="AE202" s="212"/>
      <c r="AF202" s="212"/>
      <c r="AG202" s="212" t="s">
        <v>169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 x14ac:dyDescent="0.2">
      <c r="A203" s="219"/>
      <c r="B203" s="220"/>
      <c r="C203" s="271" t="s">
        <v>253</v>
      </c>
      <c r="D203" s="262"/>
      <c r="E203" s="263">
        <v>0.30113000000000001</v>
      </c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12"/>
      <c r="Z203" s="212"/>
      <c r="AA203" s="212"/>
      <c r="AB203" s="212"/>
      <c r="AC203" s="212"/>
      <c r="AD203" s="212"/>
      <c r="AE203" s="212"/>
      <c r="AF203" s="212"/>
      <c r="AG203" s="212" t="s">
        <v>169</v>
      </c>
      <c r="AH203" s="212">
        <v>4</v>
      </c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x14ac:dyDescent="0.2">
      <c r="A204" s="223" t="s">
        <v>123</v>
      </c>
      <c r="B204" s="224" t="s">
        <v>87</v>
      </c>
      <c r="C204" s="247" t="s">
        <v>88</v>
      </c>
      <c r="D204" s="225"/>
      <c r="E204" s="226"/>
      <c r="F204" s="227"/>
      <c r="G204" s="227">
        <f>SUMIF(AG205:AG207,"&lt;&gt;NOR",G205:G207)</f>
        <v>0</v>
      </c>
      <c r="H204" s="227"/>
      <c r="I204" s="227">
        <f>SUM(I205:I207)</f>
        <v>0</v>
      </c>
      <c r="J204" s="227"/>
      <c r="K204" s="227">
        <f>SUM(K205:K207)</f>
        <v>0</v>
      </c>
      <c r="L204" s="227"/>
      <c r="M204" s="227">
        <f>SUM(M205:M207)</f>
        <v>0</v>
      </c>
      <c r="N204" s="227"/>
      <c r="O204" s="227">
        <f>SUM(O205:O207)</f>
        <v>0</v>
      </c>
      <c r="P204" s="227"/>
      <c r="Q204" s="227">
        <f>SUM(Q205:Q207)</f>
        <v>0</v>
      </c>
      <c r="R204" s="227"/>
      <c r="S204" s="227"/>
      <c r="T204" s="228"/>
      <c r="U204" s="222"/>
      <c r="V204" s="222">
        <f>SUM(V205:V207)</f>
        <v>7.38</v>
      </c>
      <c r="W204" s="222"/>
      <c r="X204" s="222"/>
      <c r="AG204" t="s">
        <v>124</v>
      </c>
    </row>
    <row r="205" spans="1:60" outlineLevel="1" x14ac:dyDescent="0.2">
      <c r="A205" s="229">
        <v>25</v>
      </c>
      <c r="B205" s="230" t="s">
        <v>339</v>
      </c>
      <c r="C205" s="249" t="s">
        <v>340</v>
      </c>
      <c r="D205" s="231" t="s">
        <v>341</v>
      </c>
      <c r="E205" s="232">
        <v>7.375</v>
      </c>
      <c r="F205" s="233"/>
      <c r="G205" s="234">
        <f>ROUND(E205*F205,2)</f>
        <v>0</v>
      </c>
      <c r="H205" s="233"/>
      <c r="I205" s="234">
        <f>ROUND(E205*H205,2)</f>
        <v>0</v>
      </c>
      <c r="J205" s="233"/>
      <c r="K205" s="234">
        <f>ROUND(E205*J205,2)</f>
        <v>0</v>
      </c>
      <c r="L205" s="234">
        <v>21</v>
      </c>
      <c r="M205" s="234">
        <f>G205*(1+L205/100)</f>
        <v>0</v>
      </c>
      <c r="N205" s="234">
        <v>0</v>
      </c>
      <c r="O205" s="234">
        <f>ROUND(E205*N205,2)</f>
        <v>0</v>
      </c>
      <c r="P205" s="234">
        <v>4.6000000000000001E-4</v>
      </c>
      <c r="Q205" s="234">
        <f>ROUND(E205*P205,2)</f>
        <v>0</v>
      </c>
      <c r="R205" s="234" t="s">
        <v>342</v>
      </c>
      <c r="S205" s="234" t="s">
        <v>128</v>
      </c>
      <c r="T205" s="235" t="s">
        <v>128</v>
      </c>
      <c r="U205" s="221">
        <v>1</v>
      </c>
      <c r="V205" s="221">
        <f>ROUND(E205*U205,2)</f>
        <v>7.38</v>
      </c>
      <c r="W205" s="221"/>
      <c r="X205" s="221" t="s">
        <v>164</v>
      </c>
      <c r="Y205" s="212"/>
      <c r="Z205" s="212"/>
      <c r="AA205" s="212"/>
      <c r="AB205" s="212"/>
      <c r="AC205" s="212"/>
      <c r="AD205" s="212"/>
      <c r="AE205" s="212"/>
      <c r="AF205" s="212"/>
      <c r="AG205" s="212" t="s">
        <v>165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1" x14ac:dyDescent="0.2">
      <c r="A206" s="219"/>
      <c r="B206" s="220"/>
      <c r="C206" s="267" t="s">
        <v>300</v>
      </c>
      <c r="D206" s="256"/>
      <c r="E206" s="257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12"/>
      <c r="Z206" s="212"/>
      <c r="AA206" s="212"/>
      <c r="AB206" s="212"/>
      <c r="AC206" s="212"/>
      <c r="AD206" s="212"/>
      <c r="AE206" s="212"/>
      <c r="AF206" s="212"/>
      <c r="AG206" s="212" t="s">
        <v>169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1" x14ac:dyDescent="0.2">
      <c r="A207" s="219"/>
      <c r="B207" s="220"/>
      <c r="C207" s="267" t="s">
        <v>343</v>
      </c>
      <c r="D207" s="256"/>
      <c r="E207" s="257">
        <v>7.375</v>
      </c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12"/>
      <c r="Z207" s="212"/>
      <c r="AA207" s="212"/>
      <c r="AB207" s="212"/>
      <c r="AC207" s="212"/>
      <c r="AD207" s="212"/>
      <c r="AE207" s="212"/>
      <c r="AF207" s="212"/>
      <c r="AG207" s="212" t="s">
        <v>169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x14ac:dyDescent="0.2">
      <c r="A208" s="223" t="s">
        <v>123</v>
      </c>
      <c r="B208" s="224" t="s">
        <v>89</v>
      </c>
      <c r="C208" s="247" t="s">
        <v>90</v>
      </c>
      <c r="D208" s="225"/>
      <c r="E208" s="226"/>
      <c r="F208" s="227"/>
      <c r="G208" s="227">
        <f>SUMIF(AG209:AG217,"&lt;&gt;NOR",G209:G217)</f>
        <v>0</v>
      </c>
      <c r="H208" s="227"/>
      <c r="I208" s="227">
        <f>SUM(I209:I217)</f>
        <v>0</v>
      </c>
      <c r="J208" s="227"/>
      <c r="K208" s="227">
        <f>SUM(K209:K217)</f>
        <v>0</v>
      </c>
      <c r="L208" s="227"/>
      <c r="M208" s="227">
        <f>SUM(M209:M217)</f>
        <v>0</v>
      </c>
      <c r="N208" s="227"/>
      <c r="O208" s="227">
        <f>SUM(O209:O217)</f>
        <v>0</v>
      </c>
      <c r="P208" s="227"/>
      <c r="Q208" s="227">
        <f>SUM(Q209:Q217)</f>
        <v>0</v>
      </c>
      <c r="R208" s="227"/>
      <c r="S208" s="227"/>
      <c r="T208" s="228"/>
      <c r="U208" s="222"/>
      <c r="V208" s="222">
        <f>SUM(V209:V217)</f>
        <v>56.52</v>
      </c>
      <c r="W208" s="222"/>
      <c r="X208" s="222"/>
      <c r="AG208" t="s">
        <v>124</v>
      </c>
    </row>
    <row r="209" spans="1:60" outlineLevel="1" x14ac:dyDescent="0.2">
      <c r="A209" s="229">
        <v>26</v>
      </c>
      <c r="B209" s="230" t="s">
        <v>344</v>
      </c>
      <c r="C209" s="249" t="s">
        <v>345</v>
      </c>
      <c r="D209" s="231" t="s">
        <v>270</v>
      </c>
      <c r="E209" s="232">
        <v>76.552400000000006</v>
      </c>
      <c r="F209" s="233"/>
      <c r="G209" s="234">
        <f>ROUND(E209*F209,2)</f>
        <v>0</v>
      </c>
      <c r="H209" s="233"/>
      <c r="I209" s="234">
        <f>ROUND(E209*H209,2)</f>
        <v>0</v>
      </c>
      <c r="J209" s="233"/>
      <c r="K209" s="234">
        <f>ROUND(E209*J209,2)</f>
        <v>0</v>
      </c>
      <c r="L209" s="234">
        <v>21</v>
      </c>
      <c r="M209" s="234">
        <f>G209*(1+L209/100)</f>
        <v>0</v>
      </c>
      <c r="N209" s="234">
        <v>0</v>
      </c>
      <c r="O209" s="234">
        <f>ROUND(E209*N209,2)</f>
        <v>0</v>
      </c>
      <c r="P209" s="234">
        <v>0</v>
      </c>
      <c r="Q209" s="234">
        <f>ROUND(E209*P209,2)</f>
        <v>0</v>
      </c>
      <c r="R209" s="234"/>
      <c r="S209" s="234" t="s">
        <v>285</v>
      </c>
      <c r="T209" s="235" t="s">
        <v>129</v>
      </c>
      <c r="U209" s="221">
        <v>0</v>
      </c>
      <c r="V209" s="221">
        <f>ROUND(E209*U209,2)</f>
        <v>0</v>
      </c>
      <c r="W209" s="221"/>
      <c r="X209" s="221" t="s">
        <v>164</v>
      </c>
      <c r="Y209" s="212"/>
      <c r="Z209" s="212"/>
      <c r="AA209" s="212"/>
      <c r="AB209" s="212"/>
      <c r="AC209" s="212"/>
      <c r="AD209" s="212"/>
      <c r="AE209" s="212"/>
      <c r="AF209" s="212"/>
      <c r="AG209" s="212" t="s">
        <v>165</v>
      </c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 x14ac:dyDescent="0.2">
      <c r="A210" s="219"/>
      <c r="B210" s="220"/>
      <c r="C210" s="267" t="s">
        <v>346</v>
      </c>
      <c r="D210" s="256"/>
      <c r="E210" s="257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12"/>
      <c r="Z210" s="212"/>
      <c r="AA210" s="212"/>
      <c r="AB210" s="212"/>
      <c r="AC210" s="212"/>
      <c r="AD210" s="212"/>
      <c r="AE210" s="212"/>
      <c r="AF210" s="212"/>
      <c r="AG210" s="212" t="s">
        <v>169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1" x14ac:dyDescent="0.2">
      <c r="A211" s="219"/>
      <c r="B211" s="220"/>
      <c r="C211" s="267" t="s">
        <v>347</v>
      </c>
      <c r="D211" s="256"/>
      <c r="E211" s="257">
        <v>76.552400000000006</v>
      </c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12"/>
      <c r="Z211" s="212"/>
      <c r="AA211" s="212"/>
      <c r="AB211" s="212"/>
      <c r="AC211" s="212"/>
      <c r="AD211" s="212"/>
      <c r="AE211" s="212"/>
      <c r="AF211" s="212"/>
      <c r="AG211" s="212" t="s">
        <v>169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 x14ac:dyDescent="0.2">
      <c r="A212" s="229">
        <v>27</v>
      </c>
      <c r="B212" s="230" t="s">
        <v>348</v>
      </c>
      <c r="C212" s="249" t="s">
        <v>349</v>
      </c>
      <c r="D212" s="231" t="s">
        <v>270</v>
      </c>
      <c r="E212" s="232">
        <v>92.806089999999998</v>
      </c>
      <c r="F212" s="233"/>
      <c r="G212" s="234">
        <f>ROUND(E212*F212,2)</f>
        <v>0</v>
      </c>
      <c r="H212" s="233"/>
      <c r="I212" s="234">
        <f>ROUND(E212*H212,2)</f>
        <v>0</v>
      </c>
      <c r="J212" s="233"/>
      <c r="K212" s="234">
        <f>ROUND(E212*J212,2)</f>
        <v>0</v>
      </c>
      <c r="L212" s="234">
        <v>21</v>
      </c>
      <c r="M212" s="234">
        <f>G212*(1+L212/100)</f>
        <v>0</v>
      </c>
      <c r="N212" s="234">
        <v>0</v>
      </c>
      <c r="O212" s="234">
        <f>ROUND(E212*N212,2)</f>
        <v>0</v>
      </c>
      <c r="P212" s="234">
        <v>0</v>
      </c>
      <c r="Q212" s="234">
        <f>ROUND(E212*P212,2)</f>
        <v>0</v>
      </c>
      <c r="R212" s="234" t="s">
        <v>257</v>
      </c>
      <c r="S212" s="234" t="s">
        <v>128</v>
      </c>
      <c r="T212" s="235" t="s">
        <v>128</v>
      </c>
      <c r="U212" s="221">
        <v>0.60899999999999999</v>
      </c>
      <c r="V212" s="221">
        <f>ROUND(E212*U212,2)</f>
        <v>56.52</v>
      </c>
      <c r="W212" s="221"/>
      <c r="X212" s="221" t="s">
        <v>350</v>
      </c>
      <c r="Y212" s="212"/>
      <c r="Z212" s="212"/>
      <c r="AA212" s="212"/>
      <c r="AB212" s="212"/>
      <c r="AC212" s="212"/>
      <c r="AD212" s="212"/>
      <c r="AE212" s="212"/>
      <c r="AF212" s="212"/>
      <c r="AG212" s="212" t="s">
        <v>351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ht="22.5" outlineLevel="1" x14ac:dyDescent="0.2">
      <c r="A213" s="219"/>
      <c r="B213" s="220"/>
      <c r="C213" s="266" t="s">
        <v>352</v>
      </c>
      <c r="D213" s="264"/>
      <c r="E213" s="264"/>
      <c r="F213" s="264"/>
      <c r="G213" s="264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12"/>
      <c r="Z213" s="212"/>
      <c r="AA213" s="212"/>
      <c r="AB213" s="212"/>
      <c r="AC213" s="212"/>
      <c r="AD213" s="212"/>
      <c r="AE213" s="212"/>
      <c r="AF213" s="212"/>
      <c r="AG213" s="212" t="s">
        <v>167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44" t="str">
        <f>C213</f>
        <v>na novostavbách a změnách objektů pro oplocení (815 2 JKSo), objekty zvláštní pro chov živočichů (815 3 JKSO), objekty pozemní různé (815 9 JKSO)</v>
      </c>
      <c r="BB213" s="212"/>
      <c r="BC213" s="212"/>
      <c r="BD213" s="212"/>
      <c r="BE213" s="212"/>
      <c r="BF213" s="212"/>
      <c r="BG213" s="212"/>
      <c r="BH213" s="212"/>
    </row>
    <row r="214" spans="1:60" outlineLevel="1" x14ac:dyDescent="0.2">
      <c r="A214" s="219"/>
      <c r="B214" s="220"/>
      <c r="C214" s="272" t="s">
        <v>353</v>
      </c>
      <c r="D214" s="265"/>
      <c r="E214" s="265"/>
      <c r="F214" s="265"/>
      <c r="G214" s="265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12"/>
      <c r="Z214" s="212"/>
      <c r="AA214" s="212"/>
      <c r="AB214" s="212"/>
      <c r="AC214" s="212"/>
      <c r="AD214" s="212"/>
      <c r="AE214" s="212"/>
      <c r="AF214" s="212"/>
      <c r="AG214" s="212" t="s">
        <v>167</v>
      </c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44" t="str">
        <f>C214</f>
        <v>se svislou nosnou konstrukcí monolitickou betonovou tyčovou nebo plošnou ( KMCH 2 a 3 - JKSO šesté místo)</v>
      </c>
      <c r="BB214" s="212"/>
      <c r="BC214" s="212"/>
      <c r="BD214" s="212"/>
      <c r="BE214" s="212"/>
      <c r="BF214" s="212"/>
      <c r="BG214" s="212"/>
      <c r="BH214" s="212"/>
    </row>
    <row r="215" spans="1:60" outlineLevel="1" x14ac:dyDescent="0.2">
      <c r="A215" s="219"/>
      <c r="B215" s="220"/>
      <c r="C215" s="267" t="s">
        <v>354</v>
      </c>
      <c r="D215" s="256"/>
      <c r="E215" s="257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12"/>
      <c r="Z215" s="212"/>
      <c r="AA215" s="212"/>
      <c r="AB215" s="212"/>
      <c r="AC215" s="212"/>
      <c r="AD215" s="212"/>
      <c r="AE215" s="212"/>
      <c r="AF215" s="212"/>
      <c r="AG215" s="212" t="s">
        <v>169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1" x14ac:dyDescent="0.2">
      <c r="A216" s="219"/>
      <c r="B216" s="220"/>
      <c r="C216" s="267" t="s">
        <v>355</v>
      </c>
      <c r="D216" s="256"/>
      <c r="E216" s="257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12"/>
      <c r="Z216" s="212"/>
      <c r="AA216" s="212"/>
      <c r="AB216" s="212"/>
      <c r="AC216" s="212"/>
      <c r="AD216" s="212"/>
      <c r="AE216" s="212"/>
      <c r="AF216" s="212"/>
      <c r="AG216" s="212" t="s">
        <v>169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1" x14ac:dyDescent="0.2">
      <c r="A217" s="219"/>
      <c r="B217" s="220"/>
      <c r="C217" s="267" t="s">
        <v>356</v>
      </c>
      <c r="D217" s="256"/>
      <c r="E217" s="257">
        <v>92.806089999999998</v>
      </c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12"/>
      <c r="Z217" s="212"/>
      <c r="AA217" s="212"/>
      <c r="AB217" s="212"/>
      <c r="AC217" s="212"/>
      <c r="AD217" s="212"/>
      <c r="AE217" s="212"/>
      <c r="AF217" s="212"/>
      <c r="AG217" s="212" t="s">
        <v>169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x14ac:dyDescent="0.2">
      <c r="A218" s="223" t="s">
        <v>123</v>
      </c>
      <c r="B218" s="224" t="s">
        <v>91</v>
      </c>
      <c r="C218" s="247" t="s">
        <v>92</v>
      </c>
      <c r="D218" s="225"/>
      <c r="E218" s="226"/>
      <c r="F218" s="227"/>
      <c r="G218" s="227">
        <f>SUMIF(AG219:AG230,"&lt;&gt;NOR",G219:G230)</f>
        <v>0</v>
      </c>
      <c r="H218" s="227"/>
      <c r="I218" s="227">
        <f>SUM(I219:I230)</f>
        <v>0</v>
      </c>
      <c r="J218" s="227"/>
      <c r="K218" s="227">
        <f>SUM(K219:K230)</f>
        <v>0</v>
      </c>
      <c r="L218" s="227"/>
      <c r="M218" s="227">
        <f>SUM(M219:M230)</f>
        <v>0</v>
      </c>
      <c r="N218" s="227"/>
      <c r="O218" s="227">
        <f>SUM(O219:O230)</f>
        <v>6.0000000000000005E-2</v>
      </c>
      <c r="P218" s="227"/>
      <c r="Q218" s="227">
        <f>SUM(Q219:Q230)</f>
        <v>0</v>
      </c>
      <c r="R218" s="227"/>
      <c r="S218" s="227"/>
      <c r="T218" s="228"/>
      <c r="U218" s="222"/>
      <c r="V218" s="222">
        <f>SUM(V219:V230)</f>
        <v>3.17</v>
      </c>
      <c r="W218" s="222"/>
      <c r="X218" s="222"/>
      <c r="AG218" t="s">
        <v>124</v>
      </c>
    </row>
    <row r="219" spans="1:60" ht="22.5" outlineLevel="1" x14ac:dyDescent="0.2">
      <c r="A219" s="229">
        <v>28</v>
      </c>
      <c r="B219" s="230" t="s">
        <v>357</v>
      </c>
      <c r="C219" s="249" t="s">
        <v>358</v>
      </c>
      <c r="D219" s="231" t="s">
        <v>235</v>
      </c>
      <c r="E219" s="232">
        <v>70.084800000000001</v>
      </c>
      <c r="F219" s="233"/>
      <c r="G219" s="234">
        <f>ROUND(E219*F219,2)</f>
        <v>0</v>
      </c>
      <c r="H219" s="233"/>
      <c r="I219" s="234">
        <f>ROUND(E219*H219,2)</f>
        <v>0</v>
      </c>
      <c r="J219" s="233"/>
      <c r="K219" s="234">
        <f>ROUND(E219*J219,2)</f>
        <v>0</v>
      </c>
      <c r="L219" s="234">
        <v>21</v>
      </c>
      <c r="M219" s="234">
        <f>G219*(1+L219/100)</f>
        <v>0</v>
      </c>
      <c r="N219" s="234">
        <v>1.7000000000000001E-4</v>
      </c>
      <c r="O219" s="234">
        <f>ROUND(E219*N219,2)</f>
        <v>0.01</v>
      </c>
      <c r="P219" s="234">
        <v>0</v>
      </c>
      <c r="Q219" s="234">
        <f>ROUND(E219*P219,2)</f>
        <v>0</v>
      </c>
      <c r="R219" s="234" t="s">
        <v>359</v>
      </c>
      <c r="S219" s="234" t="s">
        <v>128</v>
      </c>
      <c r="T219" s="235" t="s">
        <v>128</v>
      </c>
      <c r="U219" s="221">
        <v>4.3999999999999997E-2</v>
      </c>
      <c r="V219" s="221">
        <f>ROUND(E219*U219,2)</f>
        <v>3.08</v>
      </c>
      <c r="W219" s="221"/>
      <c r="X219" s="221" t="s">
        <v>164</v>
      </c>
      <c r="Y219" s="212"/>
      <c r="Z219" s="212"/>
      <c r="AA219" s="212"/>
      <c r="AB219" s="212"/>
      <c r="AC219" s="212"/>
      <c r="AD219" s="212"/>
      <c r="AE219" s="212"/>
      <c r="AF219" s="212"/>
      <c r="AG219" s="212" t="s">
        <v>165</v>
      </c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19"/>
      <c r="B220" s="220"/>
      <c r="C220" s="267" t="s">
        <v>295</v>
      </c>
      <c r="D220" s="256"/>
      <c r="E220" s="257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12"/>
      <c r="Z220" s="212"/>
      <c r="AA220" s="212"/>
      <c r="AB220" s="212"/>
      <c r="AC220" s="212"/>
      <c r="AD220" s="212"/>
      <c r="AE220" s="212"/>
      <c r="AF220" s="212"/>
      <c r="AG220" s="212" t="s">
        <v>169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1" x14ac:dyDescent="0.2">
      <c r="A221" s="219"/>
      <c r="B221" s="220"/>
      <c r="C221" s="267" t="s">
        <v>360</v>
      </c>
      <c r="D221" s="256"/>
      <c r="E221" s="257">
        <v>70.084800000000001</v>
      </c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12"/>
      <c r="Z221" s="212"/>
      <c r="AA221" s="212"/>
      <c r="AB221" s="212"/>
      <c r="AC221" s="212"/>
      <c r="AD221" s="212"/>
      <c r="AE221" s="212"/>
      <c r="AF221" s="212"/>
      <c r="AG221" s="212" t="s">
        <v>169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ht="33.75" outlineLevel="1" x14ac:dyDescent="0.2">
      <c r="A222" s="229">
        <v>29</v>
      </c>
      <c r="B222" s="230" t="s">
        <v>361</v>
      </c>
      <c r="C222" s="249" t="s">
        <v>362</v>
      </c>
      <c r="D222" s="231" t="s">
        <v>235</v>
      </c>
      <c r="E222" s="232">
        <v>77.093279999999993</v>
      </c>
      <c r="F222" s="233"/>
      <c r="G222" s="234">
        <f>ROUND(E222*F222,2)</f>
        <v>0</v>
      </c>
      <c r="H222" s="233"/>
      <c r="I222" s="234">
        <f>ROUND(E222*H222,2)</f>
        <v>0</v>
      </c>
      <c r="J222" s="233"/>
      <c r="K222" s="234">
        <f>ROUND(E222*J222,2)</f>
        <v>0</v>
      </c>
      <c r="L222" s="234">
        <v>21</v>
      </c>
      <c r="M222" s="234">
        <f>G222*(1+L222/100)</f>
        <v>0</v>
      </c>
      <c r="N222" s="234">
        <v>5.9999999999999995E-4</v>
      </c>
      <c r="O222" s="234">
        <f>ROUND(E222*N222,2)</f>
        <v>0.05</v>
      </c>
      <c r="P222" s="234">
        <v>0</v>
      </c>
      <c r="Q222" s="234">
        <f>ROUND(E222*P222,2)</f>
        <v>0</v>
      </c>
      <c r="R222" s="234" t="s">
        <v>326</v>
      </c>
      <c r="S222" s="234" t="s">
        <v>128</v>
      </c>
      <c r="T222" s="235" t="s">
        <v>128</v>
      </c>
      <c r="U222" s="221">
        <v>0</v>
      </c>
      <c r="V222" s="221">
        <f>ROUND(E222*U222,2)</f>
        <v>0</v>
      </c>
      <c r="W222" s="221"/>
      <c r="X222" s="221" t="s">
        <v>315</v>
      </c>
      <c r="Y222" s="212"/>
      <c r="Z222" s="212"/>
      <c r="AA222" s="212"/>
      <c r="AB222" s="212"/>
      <c r="AC222" s="212"/>
      <c r="AD222" s="212"/>
      <c r="AE222" s="212"/>
      <c r="AF222" s="212"/>
      <c r="AG222" s="212" t="s">
        <v>316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1" x14ac:dyDescent="0.2">
      <c r="A223" s="219"/>
      <c r="B223" s="220"/>
      <c r="C223" s="267" t="s">
        <v>295</v>
      </c>
      <c r="D223" s="256"/>
      <c r="E223" s="257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12"/>
      <c r="Z223" s="212"/>
      <c r="AA223" s="212"/>
      <c r="AB223" s="212"/>
      <c r="AC223" s="212"/>
      <c r="AD223" s="212"/>
      <c r="AE223" s="212"/>
      <c r="AF223" s="212"/>
      <c r="AG223" s="212" t="s">
        <v>169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1" x14ac:dyDescent="0.2">
      <c r="A224" s="219"/>
      <c r="B224" s="220"/>
      <c r="C224" s="267" t="s">
        <v>363</v>
      </c>
      <c r="D224" s="256"/>
      <c r="E224" s="257">
        <v>70.084800000000001</v>
      </c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12"/>
      <c r="Z224" s="212"/>
      <c r="AA224" s="212"/>
      <c r="AB224" s="212"/>
      <c r="AC224" s="212"/>
      <c r="AD224" s="212"/>
      <c r="AE224" s="212"/>
      <c r="AF224" s="212"/>
      <c r="AG224" s="212" t="s">
        <v>169</v>
      </c>
      <c r="AH224" s="212">
        <v>5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1" x14ac:dyDescent="0.2">
      <c r="A225" s="219"/>
      <c r="B225" s="220"/>
      <c r="C225" s="271" t="s">
        <v>364</v>
      </c>
      <c r="D225" s="262"/>
      <c r="E225" s="263">
        <v>7.0084799999999996</v>
      </c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12"/>
      <c r="Z225" s="212"/>
      <c r="AA225" s="212"/>
      <c r="AB225" s="212"/>
      <c r="AC225" s="212"/>
      <c r="AD225" s="212"/>
      <c r="AE225" s="212"/>
      <c r="AF225" s="212"/>
      <c r="AG225" s="212" t="s">
        <v>169</v>
      </c>
      <c r="AH225" s="212">
        <v>4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 x14ac:dyDescent="0.2">
      <c r="A226" s="229">
        <v>30</v>
      </c>
      <c r="B226" s="230" t="s">
        <v>365</v>
      </c>
      <c r="C226" s="249" t="s">
        <v>366</v>
      </c>
      <c r="D226" s="231" t="s">
        <v>270</v>
      </c>
      <c r="E226" s="232">
        <v>5.8169999999999999E-2</v>
      </c>
      <c r="F226" s="233"/>
      <c r="G226" s="234">
        <f>ROUND(E226*F226,2)</f>
        <v>0</v>
      </c>
      <c r="H226" s="233"/>
      <c r="I226" s="234">
        <f>ROUND(E226*H226,2)</f>
        <v>0</v>
      </c>
      <c r="J226" s="233"/>
      <c r="K226" s="234">
        <f>ROUND(E226*J226,2)</f>
        <v>0</v>
      </c>
      <c r="L226" s="234">
        <v>21</v>
      </c>
      <c r="M226" s="234">
        <f>G226*(1+L226/100)</f>
        <v>0</v>
      </c>
      <c r="N226" s="234">
        <v>0</v>
      </c>
      <c r="O226" s="234">
        <f>ROUND(E226*N226,2)</f>
        <v>0</v>
      </c>
      <c r="P226" s="234">
        <v>0</v>
      </c>
      <c r="Q226" s="234">
        <f>ROUND(E226*P226,2)</f>
        <v>0</v>
      </c>
      <c r="R226" s="234" t="s">
        <v>359</v>
      </c>
      <c r="S226" s="234" t="s">
        <v>128</v>
      </c>
      <c r="T226" s="235" t="s">
        <v>128</v>
      </c>
      <c r="U226" s="221">
        <v>1.5669999999999999</v>
      </c>
      <c r="V226" s="221">
        <f>ROUND(E226*U226,2)</f>
        <v>0.09</v>
      </c>
      <c r="W226" s="221"/>
      <c r="X226" s="221" t="s">
        <v>350</v>
      </c>
      <c r="Y226" s="212"/>
      <c r="Z226" s="212"/>
      <c r="AA226" s="212"/>
      <c r="AB226" s="212"/>
      <c r="AC226" s="212"/>
      <c r="AD226" s="212"/>
      <c r="AE226" s="212"/>
      <c r="AF226" s="212"/>
      <c r="AG226" s="212" t="s">
        <v>351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1" x14ac:dyDescent="0.2">
      <c r="A227" s="219"/>
      <c r="B227" s="220"/>
      <c r="C227" s="266" t="s">
        <v>367</v>
      </c>
      <c r="D227" s="264"/>
      <c r="E227" s="264"/>
      <c r="F227" s="264"/>
      <c r="G227" s="264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12"/>
      <c r="Z227" s="212"/>
      <c r="AA227" s="212"/>
      <c r="AB227" s="212"/>
      <c r="AC227" s="212"/>
      <c r="AD227" s="212"/>
      <c r="AE227" s="212"/>
      <c r="AF227" s="212"/>
      <c r="AG227" s="212" t="s">
        <v>167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19"/>
      <c r="B228" s="220"/>
      <c r="C228" s="267" t="s">
        <v>354</v>
      </c>
      <c r="D228" s="256"/>
      <c r="E228" s="257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12"/>
      <c r="Z228" s="212"/>
      <c r="AA228" s="212"/>
      <c r="AB228" s="212"/>
      <c r="AC228" s="212"/>
      <c r="AD228" s="212"/>
      <c r="AE228" s="212"/>
      <c r="AF228" s="212"/>
      <c r="AG228" s="212" t="s">
        <v>169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1" x14ac:dyDescent="0.2">
      <c r="A229" s="219"/>
      <c r="B229" s="220"/>
      <c r="C229" s="267" t="s">
        <v>368</v>
      </c>
      <c r="D229" s="256"/>
      <c r="E229" s="257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12"/>
      <c r="Z229" s="212"/>
      <c r="AA229" s="212"/>
      <c r="AB229" s="212"/>
      <c r="AC229" s="212"/>
      <c r="AD229" s="212"/>
      <c r="AE229" s="212"/>
      <c r="AF229" s="212"/>
      <c r="AG229" s="212" t="s">
        <v>169</v>
      </c>
      <c r="AH229" s="212">
        <v>0</v>
      </c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19"/>
      <c r="B230" s="220"/>
      <c r="C230" s="267" t="s">
        <v>369</v>
      </c>
      <c r="D230" s="256"/>
      <c r="E230" s="257">
        <v>5.8169999999999999E-2</v>
      </c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12"/>
      <c r="Z230" s="212"/>
      <c r="AA230" s="212"/>
      <c r="AB230" s="212"/>
      <c r="AC230" s="212"/>
      <c r="AD230" s="212"/>
      <c r="AE230" s="212"/>
      <c r="AF230" s="212"/>
      <c r="AG230" s="212" t="s">
        <v>169</v>
      </c>
      <c r="AH230" s="212">
        <v>0</v>
      </c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x14ac:dyDescent="0.2">
      <c r="A231" s="3"/>
      <c r="B231" s="4"/>
      <c r="C231" s="252"/>
      <c r="D231" s="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AE231">
        <v>15</v>
      </c>
      <c r="AF231">
        <v>21</v>
      </c>
      <c r="AG231" t="s">
        <v>110</v>
      </c>
    </row>
    <row r="232" spans="1:60" x14ac:dyDescent="0.2">
      <c r="A232" s="215"/>
      <c r="B232" s="216" t="s">
        <v>29</v>
      </c>
      <c r="C232" s="253"/>
      <c r="D232" s="217"/>
      <c r="E232" s="218"/>
      <c r="F232" s="218"/>
      <c r="G232" s="246">
        <f>G8+G99+G140+G192+G204+G208+G218</f>
        <v>0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AE232">
        <f>SUMIF(L7:L230,AE231,G7:G230)</f>
        <v>0</v>
      </c>
      <c r="AF232">
        <f>SUMIF(L7:L230,AF231,G7:G230)</f>
        <v>0</v>
      </c>
      <c r="AG232" t="s">
        <v>157</v>
      </c>
    </row>
    <row r="233" spans="1:60" x14ac:dyDescent="0.2">
      <c r="A233" s="255" t="s">
        <v>370</v>
      </c>
      <c r="B233" s="255"/>
      <c r="C233" s="252"/>
      <c r="D233" s="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60" x14ac:dyDescent="0.2">
      <c r="A234" s="3"/>
      <c r="B234" s="4" t="s">
        <v>371</v>
      </c>
      <c r="C234" s="252" t="s">
        <v>372</v>
      </c>
      <c r="D234" s="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AG234" t="s">
        <v>373</v>
      </c>
    </row>
    <row r="235" spans="1:60" x14ac:dyDescent="0.2">
      <c r="A235" s="3"/>
      <c r="B235" s="4" t="s">
        <v>374</v>
      </c>
      <c r="C235" s="252" t="s">
        <v>375</v>
      </c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AG235" t="s">
        <v>376</v>
      </c>
    </row>
    <row r="236" spans="1:60" x14ac:dyDescent="0.2">
      <c r="A236" s="3"/>
      <c r="B236" s="4"/>
      <c r="C236" s="252" t="s">
        <v>377</v>
      </c>
      <c r="D236" s="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AG236" t="s">
        <v>378</v>
      </c>
    </row>
    <row r="237" spans="1:60" x14ac:dyDescent="0.2">
      <c r="A237" s="3"/>
      <c r="B237" s="4"/>
      <c r="C237" s="252"/>
      <c r="D237" s="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60" x14ac:dyDescent="0.2">
      <c r="C238" s="254"/>
      <c r="D238" s="10"/>
      <c r="AG238" t="s">
        <v>158</v>
      </c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BaF77lfBCp/Hk4nJH1/YvBlSMaKkqS2DlLMv2oXLtxIzS/nh5yVPeqLfT3hubCx1D1GzZC8kFH8J9DNJI7vX0w==" saltValue="Yjwzs+eRV8hsHEG5IGND6g==" spinCount="100000" sheet="1"/>
  <mergeCells count="29">
    <mergeCell ref="C227:G227"/>
    <mergeCell ref="C142:G142"/>
    <mergeCell ref="C146:G146"/>
    <mergeCell ref="C154:G154"/>
    <mergeCell ref="C194:G194"/>
    <mergeCell ref="C213:G213"/>
    <mergeCell ref="C214:G214"/>
    <mergeCell ref="C118:G118"/>
    <mergeCell ref="C119:G119"/>
    <mergeCell ref="C120:G120"/>
    <mergeCell ref="C125:G125"/>
    <mergeCell ref="C126:G126"/>
    <mergeCell ref="C127:G127"/>
    <mergeCell ref="C70:G70"/>
    <mergeCell ref="C84:G84"/>
    <mergeCell ref="C88:G88"/>
    <mergeCell ref="C97:G97"/>
    <mergeCell ref="C101:G101"/>
    <mergeCell ref="C107:G107"/>
    <mergeCell ref="A1:G1"/>
    <mergeCell ref="C2:G2"/>
    <mergeCell ref="C3:G3"/>
    <mergeCell ref="C4:G4"/>
    <mergeCell ref="A233:B233"/>
    <mergeCell ref="C10:G10"/>
    <mergeCell ref="C19:G19"/>
    <mergeCell ref="C42:G42"/>
    <mergeCell ref="C43:G43"/>
    <mergeCell ref="C56:G5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00 1 Naklady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00 1 Naklady'!Názvy_tisku</vt:lpstr>
      <vt:lpstr>'SO 01 1 Pol'!Názvy_tisku</vt:lpstr>
      <vt:lpstr>oadresa</vt:lpstr>
      <vt:lpstr>Stavba!Objednatel</vt:lpstr>
      <vt:lpstr>Stavba!Objekt</vt:lpstr>
      <vt:lpstr>'SO 00 1 Naklady'!Oblast_tisku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2019-03-19T12:27:02Z</cp:lastPrinted>
  <dcterms:created xsi:type="dcterms:W3CDTF">2009-04-08T07:15:50Z</dcterms:created>
  <dcterms:modified xsi:type="dcterms:W3CDTF">2021-08-30T22:50:40Z</dcterms:modified>
</cp:coreProperties>
</file>