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316" windowHeight="13176"/>
  </bookViews>
  <sheets>
    <sheet name="Parametry" sheetId="1" r:id="rId1"/>
    <sheet name="Rekapitulace" sheetId="3" r:id="rId2"/>
    <sheet name="Rozpočet" sheetId="2" r:id="rId3"/>
  </sheets>
  <definedNames>
    <definedName name="_xlnm.Print_Area" localSheetId="0">Parametry!$A$1:$B$33</definedName>
    <definedName name="_xlnm.Print_Area" localSheetId="1">Rekapitulace!$A$1:$C$27</definedName>
    <definedName name="_xlnm.Print_Area" localSheetId="2">Rozpočet!$A$1:$I$51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3"/>
  <c r="C26" s="1"/>
  <c r="C10"/>
  <c r="C9"/>
  <c r="B3"/>
  <c r="C4" s="1"/>
  <c r="H50" i="2"/>
  <c r="H49"/>
  <c r="G49"/>
  <c r="E49"/>
  <c r="H46"/>
  <c r="G46"/>
  <c r="E46"/>
  <c r="H44"/>
  <c r="G44"/>
  <c r="E44"/>
  <c r="I44" s="1"/>
  <c r="H43"/>
  <c r="G43"/>
  <c r="E43"/>
  <c r="H42"/>
  <c r="G42"/>
  <c r="E42"/>
  <c r="H41"/>
  <c r="G41"/>
  <c r="E41"/>
  <c r="H39"/>
  <c r="G39"/>
  <c r="E39"/>
  <c r="I39" s="1"/>
  <c r="H37"/>
  <c r="G37"/>
  <c r="E37"/>
  <c r="H35"/>
  <c r="G35"/>
  <c r="E35"/>
  <c r="H34"/>
  <c r="G34"/>
  <c r="E34"/>
  <c r="H32"/>
  <c r="G32"/>
  <c r="E32"/>
  <c r="I32" s="1"/>
  <c r="H31"/>
  <c r="G31"/>
  <c r="E31"/>
  <c r="H30"/>
  <c r="G30"/>
  <c r="E30"/>
  <c r="H29"/>
  <c r="G29"/>
  <c r="E29"/>
  <c r="H28"/>
  <c r="G28"/>
  <c r="E28"/>
  <c r="I28" s="1"/>
  <c r="H27"/>
  <c r="G27"/>
  <c r="E27"/>
  <c r="H26"/>
  <c r="G26"/>
  <c r="E26"/>
  <c r="H25"/>
  <c r="G25"/>
  <c r="E25"/>
  <c r="H23"/>
  <c r="G23"/>
  <c r="E23"/>
  <c r="H22"/>
  <c r="G22"/>
  <c r="I22" s="1"/>
  <c r="E22"/>
  <c r="H21"/>
  <c r="G21"/>
  <c r="I21" s="1"/>
  <c r="E21"/>
  <c r="H20"/>
  <c r="G20"/>
  <c r="I20" s="1"/>
  <c r="E20"/>
  <c r="H19"/>
  <c r="G19"/>
  <c r="E19"/>
  <c r="H18"/>
  <c r="G18"/>
  <c r="E18"/>
  <c r="H14"/>
  <c r="G14"/>
  <c r="E14"/>
  <c r="H13"/>
  <c r="G13"/>
  <c r="E13"/>
  <c r="H12"/>
  <c r="G12"/>
  <c r="E12"/>
  <c r="I12" s="1"/>
  <c r="H10"/>
  <c r="G10"/>
  <c r="E10"/>
  <c r="H9"/>
  <c r="G9"/>
  <c r="E9"/>
  <c r="H8"/>
  <c r="G8"/>
  <c r="E8"/>
  <c r="H6"/>
  <c r="G6"/>
  <c r="E6"/>
  <c r="I42" l="1"/>
  <c r="I35"/>
  <c r="I30"/>
  <c r="I26"/>
  <c r="G24"/>
  <c r="I23"/>
  <c r="E24"/>
  <c r="I19"/>
  <c r="I14"/>
  <c r="I9"/>
  <c r="G51"/>
  <c r="C6" i="3" s="1"/>
  <c r="G15" i="2"/>
  <c r="I10"/>
  <c r="I25"/>
  <c r="I29"/>
  <c r="I34"/>
  <c r="I41"/>
  <c r="I46"/>
  <c r="I18"/>
  <c r="I24" s="1"/>
  <c r="E15"/>
  <c r="I8"/>
  <c r="I13"/>
  <c r="I27"/>
  <c r="I31"/>
  <c r="I37"/>
  <c r="I43"/>
  <c r="I49"/>
  <c r="I6"/>
  <c r="L1"/>
  <c r="E50" s="1"/>
  <c r="E51" s="1"/>
  <c r="C5" i="3" s="1"/>
  <c r="C11"/>
  <c r="B4"/>
  <c r="C8" l="1"/>
  <c r="I15" i="2"/>
  <c r="I50"/>
  <c r="I51" s="1"/>
  <c r="C7" i="3"/>
  <c r="B7"/>
  <c r="C12" l="1"/>
  <c r="C19" s="1"/>
  <c r="C15"/>
  <c r="B12"/>
  <c r="C20" l="1"/>
  <c r="C21" s="1"/>
  <c r="C14"/>
  <c r="C13"/>
  <c r="C16" l="1"/>
  <c r="C22" s="1"/>
  <c r="C24" s="1"/>
  <c r="B25" l="1"/>
  <c r="C25" s="1"/>
  <c r="C27" s="1"/>
</calcChain>
</file>

<file path=xl/sharedStrings.xml><?xml version="1.0" encoding="utf-8"?>
<sst xmlns="http://schemas.openxmlformats.org/spreadsheetml/2006/main" count="205" uniqueCount="136">
  <si>
    <t>Název</t>
  </si>
  <si>
    <t>Hodnota</t>
  </si>
  <si>
    <t>Nadpis rekapitulace</t>
  </si>
  <si>
    <t>Seznam prací a dodávek elektrotechnických zařízení</t>
  </si>
  <si>
    <t>Akce</t>
  </si>
  <si>
    <t>Technické zhodnocení u hlavní vrátnice ZOO Zlín - Lešná</t>
  </si>
  <si>
    <t>Projekt</t>
  </si>
  <si>
    <t>Investor</t>
  </si>
  <si>
    <t>ZOO a zámek Zlín - Lešná p.o., Lukovská 112, 763 14 Zlín</t>
  </si>
  <si>
    <t>Z. č.</t>
  </si>
  <si>
    <t/>
  </si>
  <si>
    <t>A. č.</t>
  </si>
  <si>
    <t>Smlouva</t>
  </si>
  <si>
    <t>Vypracoval</t>
  </si>
  <si>
    <t>Tomáš Lutonský, Chelčického 826, 763 02 Malenovice</t>
  </si>
  <si>
    <t>Kontroloval</t>
  </si>
  <si>
    <t>Datum</t>
  </si>
  <si>
    <t>22.03.2021</t>
  </si>
  <si>
    <t>Zpracovatel</t>
  </si>
  <si>
    <t>CÚ</t>
  </si>
  <si>
    <t>2021</t>
  </si>
  <si>
    <t>Poznámka</t>
  </si>
  <si>
    <t>Uvedené ceny jsou v Kč a nezahrnují DPH, pokud to není uvedeno.</t>
  </si>
  <si>
    <t>Doprava dodávek  (3,6) %</t>
  </si>
  <si>
    <t>3,60</t>
  </si>
  <si>
    <t>Přesun dodávek  (1) %</t>
  </si>
  <si>
    <t>1,00</t>
  </si>
  <si>
    <t>PPV  (1 nebo 6) %</t>
  </si>
  <si>
    <t>6,00</t>
  </si>
  <si>
    <t>PPV zemních prací, nátěrů  (1) %</t>
  </si>
  <si>
    <t>0,00</t>
  </si>
  <si>
    <t>Dodavat. dokumentace  (1 - 1,5) %</t>
  </si>
  <si>
    <t>Rizika a pojištění  (1 - 1,5) %</t>
  </si>
  <si>
    <t>Opravy v záruce  (5 - 7) %</t>
  </si>
  <si>
    <t>GZS  (3,25 nebo 8,4) %</t>
  </si>
  <si>
    <t>Provozní vlivy  %</t>
  </si>
  <si>
    <t>Kompletační činnost - a</t>
  </si>
  <si>
    <t>Kompletační činnost - b</t>
  </si>
  <si>
    <t>0,952842</t>
  </si>
  <si>
    <t>Kompletační činnost - k1</t>
  </si>
  <si>
    <t>Kompletační činnost - k2</t>
  </si>
  <si>
    <t>Roční nárůst cen 1   %</t>
  </si>
  <si>
    <t>Roční nárůst cen 2   %</t>
  </si>
  <si>
    <t>1. sazba DPH %
- i pro přirážky rekapitulace</t>
  </si>
  <si>
    <t>21</t>
  </si>
  <si>
    <t>2. sazba DPH %</t>
  </si>
  <si>
    <t>15</t>
  </si>
  <si>
    <t>Procento PM %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</si>
  <si>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</si>
  <si>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</si>
  <si>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</si>
  <si>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</si>
  <si>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</si>
  <si>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</si>
  <si>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</si>
  <si>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</si>
  <si>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Elektromontáže</t>
  </si>
  <si>
    <t>Uzemnění</t>
  </si>
  <si>
    <t>ZINKOVANÉ PROVEDENÍ</t>
  </si>
  <si>
    <t>OCELOVÝ DRÁT POZINKOVANÝ</t>
  </si>
  <si>
    <t>Drát 10 drát ø 10mm(0,62kg/m), pevně</t>
  </si>
  <si>
    <t>m</t>
  </si>
  <si>
    <t>SVORKA HROMOSVODNÍ,UZEMŇOVACÍ</t>
  </si>
  <si>
    <t>SS spojovací</t>
  </si>
  <si>
    <t>ks</t>
  </si>
  <si>
    <t>SP připojovací</t>
  </si>
  <si>
    <t>SR 3b svorka páska-drát</t>
  </si>
  <si>
    <t>MONTÁŽNÍ PRÁCE</t>
  </si>
  <si>
    <t xml:space="preserve"> Tvarování mont.dílu</t>
  </si>
  <si>
    <t>Ochrana proti vlhkosti</t>
  </si>
  <si>
    <t>Měření uzemnění</t>
  </si>
  <si>
    <t>Uzemnění - celkem</t>
  </si>
  <si>
    <t>Osvětlení pergoly</t>
  </si>
  <si>
    <t>LED Pásek IP67, zalitý, 12W/m, počet LED diod 60/m, 3000K, 1300lm/m, dělitelný po 5ti cm</t>
  </si>
  <si>
    <t>Al profil pro LED pásek, IP67 (profil+kryt+koncovky)</t>
  </si>
  <si>
    <t>Bezpečnostní transformátor 230V-12V / 200W / IP67, rozměr 247x69x39mm</t>
  </si>
  <si>
    <t>Osvětlení pergoly - celkem</t>
  </si>
  <si>
    <t>RCBO-10B-1N-030AC Proudový chránič s nadproudovou ochranou - doplnění do stávajícího rozváděče v pokladně</t>
  </si>
  <si>
    <t>Spínací hodiny do rozváděče na lištu DIN, 230V, 2x přepínací kontakt 16A, denní, týdenní, měsíční a roční režim, funkce astro, podsvětlený LCD display, soumrakové čidlo</t>
  </si>
  <si>
    <t>Soumrakové čidlo ke spínacím hodinám</t>
  </si>
  <si>
    <t>Zemní šachta 300x300x300mm, spojovatelná, víko na šrouby, 4x vstup, plastová</t>
  </si>
  <si>
    <t>CYKY-J 3x1.5 , pevně</t>
  </si>
  <si>
    <t>CYKY-O 2x1.5 , pevně</t>
  </si>
  <si>
    <t>1216E_L50 TRUBKA OHEBNÁ - SUPER MONOFLEX 16 750N</t>
  </si>
  <si>
    <t>8130_HA KRABICE S KRYTÍM IP 54</t>
  </si>
  <si>
    <t>SVORKOVNICE KRABICOVÁ</t>
  </si>
  <si>
    <t>2×0,08 - 4 mm2 flexibilní instalační svorka</t>
  </si>
  <si>
    <t>3×0,08 - 4 mm2 flexibilní instalační svorka</t>
  </si>
  <si>
    <t>UKONČENÍ  VODIČŮ V ROZVADĚČÍCH</t>
  </si>
  <si>
    <t xml:space="preserve"> Do   2,5 mm2</t>
  </si>
  <si>
    <t>UKONČENÍ VODIČŮ NA SVORKOVNICI</t>
  </si>
  <si>
    <t xml:space="preserve"> Do  2,5 mm2</t>
  </si>
  <si>
    <t>HODINOVE ZUCTOVACI SAZBY</t>
  </si>
  <si>
    <t xml:space="preserve"> Uprava stavajiciho rozvadece</t>
  </si>
  <si>
    <t>hod</t>
  </si>
  <si>
    <t>Dokumentace skutečného provedení stavby</t>
  </si>
  <si>
    <t>Vyhledání a vypískání stávajících rozvodů</t>
  </si>
  <si>
    <t>Odpojení a znovu zapojení stávajících turniketů, úprava stávajících rozvodů k turniketům</t>
  </si>
  <si>
    <t>KOORDINACE POSTUPU PRACI</t>
  </si>
  <si>
    <t>S dodavatelem pergoly</t>
  </si>
  <si>
    <t>PROVEDENI REVIZNICH ZKOUSEK</t>
  </si>
  <si>
    <t>DLE CSN 331500</t>
  </si>
  <si>
    <t xml:space="preserve"> Revizni technik</t>
  </si>
  <si>
    <t>Podružný materiál</t>
  </si>
  <si>
    <t>Elektromontáže - celkem</t>
  </si>
  <si>
    <t>Hodnota A</t>
  </si>
  <si>
    <t>Hodnota B</t>
  </si>
  <si>
    <t>Základní náklady</t>
  </si>
  <si>
    <t>Dodávka</t>
  </si>
  <si>
    <t>Doprava 3,60%, Přesun 1,00%</t>
  </si>
  <si>
    <t>Montáž - materiál</t>
  </si>
  <si>
    <t>Montáž - práce</t>
  </si>
  <si>
    <t>Mezisoučet 1</t>
  </si>
  <si>
    <t>PPV 6,00% z montáže: materiál + práce</t>
  </si>
  <si>
    <t>Nátěry</t>
  </si>
  <si>
    <t>Zemní práce</t>
  </si>
  <si>
    <t>PPV 0,00% z nátěrů a zemních prací</t>
  </si>
  <si>
    <t>Mezisoučet 2</t>
  </si>
  <si>
    <t>Dodav. dokumentace 0,00% z mezisoučtu 2</t>
  </si>
  <si>
    <t>Rizika a pojištění 0,00% z mezisoučtu 2</t>
  </si>
  <si>
    <t>Opravy v záruce 0,00% z mezisoučtu 1</t>
  </si>
  <si>
    <t>Základní náklady celkem</t>
  </si>
  <si>
    <t>Vedlejší náklady</t>
  </si>
  <si>
    <t>GZS 0,00% z pravé strany mezisoučtu 2</t>
  </si>
  <si>
    <t>Provozní vlivy 0,00% z pravé strany mezisoučtu 2</t>
  </si>
  <si>
    <t>Vedlejší náklady celkem</t>
  </si>
  <si>
    <t>Kompletační činnost</t>
  </si>
  <si>
    <t>Náklady celkem</t>
  </si>
  <si>
    <t>Základ a hodnota DPH 21%</t>
  </si>
  <si>
    <t>Základ a hodnota DPH 15%</t>
  </si>
  <si>
    <t>Náklady celkem s DPH</t>
  </si>
  <si>
    <t>PROST Zlín - projekční kancelář, Vodní 1972, 760 01 Zlín</t>
  </si>
  <si>
    <t>D.1.4.a  Elektroinstalace a uzemnění</t>
  </si>
  <si>
    <t>Spojka LED pásek - kabel</t>
  </si>
  <si>
    <t>Spojka LED pásek - LED pásek</t>
  </si>
  <si>
    <t>H05RN-F-X 2x1, pevně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</si>
</sst>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0" fontId="0" fillId="0" borderId="0" xfId="0" applyProtection="1"/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9" fontId="5" fillId="7" borderId="1" xfId="0" applyNumberFormat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 wrapText="1"/>
    </xf>
    <xf numFmtId="49" fontId="5" fillId="7" borderId="1" xfId="0" applyNumberFormat="1" applyFont="1" applyFill="1" applyBorder="1" applyAlignment="1">
      <alignment horizontal="left" wrapText="1"/>
    </xf>
    <xf numFmtId="49" fontId="1" fillId="5" borderId="1" xfId="0" applyNumberFormat="1" applyFont="1" applyFill="1" applyBorder="1" applyAlignment="1">
      <alignment horizontal="left" wrapText="1"/>
    </xf>
    <xf numFmtId="49" fontId="0" fillId="0" borderId="0" xfId="0" applyNumberFormat="1" applyAlignment="1">
      <alignment wrapText="1"/>
    </xf>
    <xf numFmtId="4" fontId="1" fillId="8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B8" sqref="B8"/>
    </sheetView>
  </sheetViews>
  <sheetFormatPr defaultRowHeight="14.4"/>
  <cols>
    <col min="1" max="1" width="28.44140625" style="1" bestFit="1" customWidth="1"/>
    <col min="2" max="2" width="63.44140625" style="1" bestFit="1" customWidth="1"/>
    <col min="4" max="4" width="0" style="9" hidden="1" customWidth="1"/>
  </cols>
  <sheetData>
    <row r="1" spans="1:3">
      <c r="A1" s="2" t="s">
        <v>0</v>
      </c>
      <c r="B1" s="2" t="s">
        <v>1</v>
      </c>
      <c r="C1" s="3"/>
    </row>
    <row r="2" spans="1:3">
      <c r="A2" s="2" t="s">
        <v>2</v>
      </c>
      <c r="B2" s="4" t="s">
        <v>3</v>
      </c>
      <c r="C2" s="3"/>
    </row>
    <row r="3" spans="1:3">
      <c r="A3" s="2" t="s">
        <v>4</v>
      </c>
      <c r="B3" s="5" t="s">
        <v>5</v>
      </c>
      <c r="C3" s="3"/>
    </row>
    <row r="4" spans="1:3">
      <c r="A4" s="2" t="s">
        <v>6</v>
      </c>
      <c r="B4" s="5" t="s">
        <v>132</v>
      </c>
      <c r="C4" s="3"/>
    </row>
    <row r="5" spans="1:3">
      <c r="A5" s="2" t="s">
        <v>7</v>
      </c>
      <c r="B5" s="5" t="s">
        <v>8</v>
      </c>
      <c r="C5" s="3"/>
    </row>
    <row r="6" spans="1:3">
      <c r="A6" s="2" t="s">
        <v>9</v>
      </c>
      <c r="B6" s="5" t="s">
        <v>10</v>
      </c>
      <c r="C6" s="3"/>
    </row>
    <row r="7" spans="1:3">
      <c r="A7" s="2" t="s">
        <v>11</v>
      </c>
      <c r="B7" s="5" t="s">
        <v>10</v>
      </c>
      <c r="C7" s="3"/>
    </row>
    <row r="8" spans="1:3">
      <c r="A8" s="2" t="s">
        <v>12</v>
      </c>
      <c r="B8" s="5" t="s">
        <v>10</v>
      </c>
      <c r="C8" s="3"/>
    </row>
    <row r="9" spans="1:3">
      <c r="A9" s="2" t="s">
        <v>13</v>
      </c>
      <c r="B9" s="5" t="s">
        <v>14</v>
      </c>
      <c r="C9" s="3"/>
    </row>
    <row r="10" spans="1:3">
      <c r="A10" s="2" t="s">
        <v>15</v>
      </c>
      <c r="B10" s="5" t="s">
        <v>10</v>
      </c>
      <c r="C10" s="3"/>
    </row>
    <row r="11" spans="1:3">
      <c r="A11" s="2" t="s">
        <v>16</v>
      </c>
      <c r="B11" s="5" t="s">
        <v>17</v>
      </c>
      <c r="C11" s="3"/>
    </row>
    <row r="12" spans="1:3">
      <c r="A12" s="2" t="s">
        <v>18</v>
      </c>
      <c r="B12" s="5" t="s">
        <v>131</v>
      </c>
      <c r="C12" s="3"/>
    </row>
    <row r="13" spans="1:3">
      <c r="A13" s="2" t="s">
        <v>19</v>
      </c>
      <c r="B13" s="5" t="s">
        <v>20</v>
      </c>
      <c r="C13" s="3"/>
    </row>
    <row r="14" spans="1:3">
      <c r="A14" s="2" t="s">
        <v>21</v>
      </c>
      <c r="B14" s="5" t="s">
        <v>22</v>
      </c>
      <c r="C14" s="3"/>
    </row>
    <row r="15" spans="1:3">
      <c r="A15" s="2" t="s">
        <v>10</v>
      </c>
      <c r="B15" s="6" t="s">
        <v>10</v>
      </c>
      <c r="C15" s="3"/>
    </row>
    <row r="16" spans="1:3">
      <c r="A16" s="2" t="s">
        <v>23</v>
      </c>
      <c r="B16" s="7" t="s">
        <v>24</v>
      </c>
      <c r="C16" s="3"/>
    </row>
    <row r="17" spans="1:3">
      <c r="A17" s="2" t="s">
        <v>25</v>
      </c>
      <c r="B17" s="7" t="s">
        <v>26</v>
      </c>
      <c r="C17" s="3"/>
    </row>
    <row r="18" spans="1:3">
      <c r="A18" s="2" t="s">
        <v>27</v>
      </c>
      <c r="B18" s="7" t="s">
        <v>28</v>
      </c>
      <c r="C18" s="3"/>
    </row>
    <row r="19" spans="1:3">
      <c r="A19" s="2" t="s">
        <v>29</v>
      </c>
      <c r="B19" s="7" t="s">
        <v>30</v>
      </c>
      <c r="C19" s="3"/>
    </row>
    <row r="20" spans="1:3">
      <c r="A20" s="2" t="s">
        <v>31</v>
      </c>
      <c r="B20" s="7" t="s">
        <v>30</v>
      </c>
      <c r="C20" s="3"/>
    </row>
    <row r="21" spans="1:3">
      <c r="A21" s="2" t="s">
        <v>32</v>
      </c>
      <c r="B21" s="7" t="s">
        <v>30</v>
      </c>
      <c r="C21" s="3"/>
    </row>
    <row r="22" spans="1:3">
      <c r="A22" s="2" t="s">
        <v>33</v>
      </c>
      <c r="B22" s="7" t="s">
        <v>30</v>
      </c>
      <c r="C22" s="3"/>
    </row>
    <row r="23" spans="1:3">
      <c r="A23" s="2" t="s">
        <v>34</v>
      </c>
      <c r="B23" s="7" t="s">
        <v>30</v>
      </c>
      <c r="C23" s="3"/>
    </row>
    <row r="24" spans="1:3">
      <c r="A24" s="2" t="s">
        <v>35</v>
      </c>
      <c r="B24" s="7" t="s">
        <v>30</v>
      </c>
      <c r="C24" s="3"/>
    </row>
    <row r="25" spans="1:3">
      <c r="A25" s="2" t="s">
        <v>36</v>
      </c>
      <c r="B25" s="7" t="s">
        <v>30</v>
      </c>
      <c r="C25" s="3"/>
    </row>
    <row r="26" spans="1:3">
      <c r="A26" s="2" t="s">
        <v>37</v>
      </c>
      <c r="B26" s="7" t="s">
        <v>38</v>
      </c>
      <c r="C26" s="3"/>
    </row>
    <row r="27" spans="1:3">
      <c r="A27" s="2" t="s">
        <v>39</v>
      </c>
      <c r="B27" s="7" t="s">
        <v>30</v>
      </c>
      <c r="C27" s="3"/>
    </row>
    <row r="28" spans="1:3">
      <c r="A28" s="2" t="s">
        <v>40</v>
      </c>
      <c r="B28" s="7" t="s">
        <v>30</v>
      </c>
      <c r="C28" s="3"/>
    </row>
    <row r="29" spans="1:3">
      <c r="A29" s="2" t="s">
        <v>41</v>
      </c>
      <c r="B29" s="7" t="s">
        <v>30</v>
      </c>
      <c r="C29" s="3"/>
    </row>
    <row r="30" spans="1:3">
      <c r="A30" s="2" t="s">
        <v>42</v>
      </c>
      <c r="B30" s="7" t="s">
        <v>30</v>
      </c>
      <c r="C30" s="3"/>
    </row>
    <row r="31" spans="1:3" ht="24">
      <c r="A31" s="8" t="s">
        <v>43</v>
      </c>
      <c r="B31" s="7" t="s">
        <v>44</v>
      </c>
      <c r="C31" s="3"/>
    </row>
    <row r="32" spans="1:3">
      <c r="A32" s="2" t="s">
        <v>45</v>
      </c>
      <c r="B32" s="7" t="s">
        <v>46</v>
      </c>
      <c r="C32" s="3"/>
    </row>
    <row r="33" spans="1:2">
      <c r="A33" s="1" t="s">
        <v>47</v>
      </c>
      <c r="B33" s="1">
        <v>5</v>
      </c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B8" sqref="B8"/>
    </sheetView>
  </sheetViews>
  <sheetFormatPr defaultRowHeight="14.4"/>
  <cols>
    <col min="1" max="1" width="39.33203125" style="1" bestFit="1" customWidth="1"/>
    <col min="2" max="2" width="15" style="10" bestFit="1" customWidth="1"/>
    <col min="3" max="3" width="11.33203125" style="10" bestFit="1" customWidth="1"/>
    <col min="6" max="6" width="0" style="9" hidden="1" customWidth="1"/>
  </cols>
  <sheetData>
    <row r="1" spans="1:4">
      <c r="A1" s="2" t="s">
        <v>0</v>
      </c>
      <c r="B1" s="11" t="s">
        <v>105</v>
      </c>
      <c r="C1" s="11" t="s">
        <v>106</v>
      </c>
      <c r="D1" s="3"/>
    </row>
    <row r="2" spans="1:4">
      <c r="A2" s="5" t="s">
        <v>107</v>
      </c>
      <c r="B2" s="13"/>
      <c r="C2" s="13"/>
      <c r="D2" s="3"/>
    </row>
    <row r="3" spans="1:4">
      <c r="A3" s="6" t="s">
        <v>108</v>
      </c>
      <c r="B3" s="16">
        <f>0</f>
        <v>0</v>
      </c>
      <c r="C3" s="16"/>
      <c r="D3" s="3"/>
    </row>
    <row r="4" spans="1:4">
      <c r="A4" s="6" t="s">
        <v>109</v>
      </c>
      <c r="B4" s="16">
        <f>B3 * Parametry!B16 / 100</f>
        <v>0</v>
      </c>
      <c r="C4" s="16">
        <f>B3 * Parametry!B17 / 100</f>
        <v>0</v>
      </c>
      <c r="D4" s="3"/>
    </row>
    <row r="5" spans="1:4">
      <c r="A5" s="6" t="s">
        <v>110</v>
      </c>
      <c r="B5" s="16"/>
      <c r="C5" s="16">
        <f>(Rozpočet!E51) + 0</f>
        <v>0</v>
      </c>
      <c r="D5" s="3"/>
    </row>
    <row r="6" spans="1:4">
      <c r="A6" s="6" t="s">
        <v>111</v>
      </c>
      <c r="B6" s="16"/>
      <c r="C6" s="16">
        <f>0 + (Rozpočet!G51) + 0</f>
        <v>0</v>
      </c>
      <c r="D6" s="3"/>
    </row>
    <row r="7" spans="1:4">
      <c r="A7" s="7" t="s">
        <v>112</v>
      </c>
      <c r="B7" s="17">
        <f>B3 + B4</f>
        <v>0</v>
      </c>
      <c r="C7" s="17">
        <f>C3 + C4 + C5 + C6</f>
        <v>0</v>
      </c>
      <c r="D7" s="3"/>
    </row>
    <row r="8" spans="1:4">
      <c r="A8" s="6" t="s">
        <v>113</v>
      </c>
      <c r="B8" s="16"/>
      <c r="C8" s="16">
        <f>(C5 + C6) * Parametry!B18 / 100</f>
        <v>0</v>
      </c>
      <c r="D8" s="3"/>
    </row>
    <row r="9" spans="1:4">
      <c r="A9" s="6" t="s">
        <v>114</v>
      </c>
      <c r="B9" s="16"/>
      <c r="C9" s="16">
        <f>0 + 0</f>
        <v>0</v>
      </c>
      <c r="D9" s="3"/>
    </row>
    <row r="10" spans="1:4">
      <c r="A10" s="6" t="s">
        <v>115</v>
      </c>
      <c r="B10" s="16"/>
      <c r="C10" s="16">
        <f>0 + 0</f>
        <v>0</v>
      </c>
      <c r="D10" s="3"/>
    </row>
    <row r="11" spans="1:4">
      <c r="A11" s="6" t="s">
        <v>116</v>
      </c>
      <c r="B11" s="16"/>
      <c r="C11" s="16">
        <f>(C9 + C10) * Parametry!B19 / 100</f>
        <v>0</v>
      </c>
      <c r="D11" s="3"/>
    </row>
    <row r="12" spans="1:4">
      <c r="A12" s="7" t="s">
        <v>117</v>
      </c>
      <c r="B12" s="17">
        <f>B7</f>
        <v>0</v>
      </c>
      <c r="C12" s="17">
        <f>C7 + C8 + C9 + C10 + C11</f>
        <v>0</v>
      </c>
      <c r="D12" s="3"/>
    </row>
    <row r="13" spans="1:4">
      <c r="A13" s="6" t="s">
        <v>118</v>
      </c>
      <c r="B13" s="16"/>
      <c r="C13" s="16">
        <f>(B12 + C12) * Parametry!B20 / 100</f>
        <v>0</v>
      </c>
      <c r="D13" s="3"/>
    </row>
    <row r="14" spans="1:4">
      <c r="A14" s="6" t="s">
        <v>119</v>
      </c>
      <c r="B14" s="16"/>
      <c r="C14" s="16">
        <f>(B12 + C12) * Parametry!B21 / 100</f>
        <v>0</v>
      </c>
      <c r="D14" s="3"/>
    </row>
    <row r="15" spans="1:4">
      <c r="A15" s="6" t="s">
        <v>120</v>
      </c>
      <c r="B15" s="16"/>
      <c r="C15" s="16">
        <f>(B7 + C7) * Parametry!B22 / 100</f>
        <v>0</v>
      </c>
      <c r="D15" s="3"/>
    </row>
    <row r="16" spans="1:4">
      <c r="A16" s="5" t="s">
        <v>121</v>
      </c>
      <c r="B16" s="13"/>
      <c r="C16" s="13">
        <f>B12 + C12 + C13 + C14 + C15</f>
        <v>0</v>
      </c>
      <c r="D16" s="3"/>
    </row>
    <row r="17" spans="1:4">
      <c r="A17" s="6" t="s">
        <v>10</v>
      </c>
      <c r="B17" s="16"/>
      <c r="C17" s="16"/>
      <c r="D17" s="3"/>
    </row>
    <row r="18" spans="1:4">
      <c r="A18" s="5" t="s">
        <v>122</v>
      </c>
      <c r="B18" s="13"/>
      <c r="C18" s="13"/>
      <c r="D18" s="3"/>
    </row>
    <row r="19" spans="1:4">
      <c r="A19" s="6" t="s">
        <v>123</v>
      </c>
      <c r="B19" s="16"/>
      <c r="C19" s="16">
        <f>C12 * Parametry!B23 / 100</f>
        <v>0</v>
      </c>
      <c r="D19" s="3"/>
    </row>
    <row r="20" spans="1:4">
      <c r="A20" s="6" t="s">
        <v>124</v>
      </c>
      <c r="B20" s="16"/>
      <c r="C20" s="16">
        <f>C12 * Parametry!B24 / 100</f>
        <v>0</v>
      </c>
      <c r="D20" s="3"/>
    </row>
    <row r="21" spans="1:4">
      <c r="A21" s="5" t="s">
        <v>125</v>
      </c>
      <c r="B21" s="13"/>
      <c r="C21" s="13">
        <f>C19 + C20</f>
        <v>0</v>
      </c>
      <c r="D21" s="3"/>
    </row>
    <row r="22" spans="1:4">
      <c r="A22" s="6" t="s">
        <v>126</v>
      </c>
      <c r="B22" s="16"/>
      <c r="C22" s="16">
        <f>Parametry!B25 * Parametry!B28 * (C16 * Parametry!B27)^Parametry!B26</f>
        <v>0</v>
      </c>
      <c r="D22" s="3"/>
    </row>
    <row r="23" spans="1:4">
      <c r="A23" s="6" t="s">
        <v>10</v>
      </c>
      <c r="B23" s="16"/>
      <c r="C23" s="16"/>
      <c r="D23" s="3"/>
    </row>
    <row r="24" spans="1:4">
      <c r="A24" s="4" t="s">
        <v>127</v>
      </c>
      <c r="B24" s="12"/>
      <c r="C24" s="12">
        <f>C16 + C21 + C22</f>
        <v>0</v>
      </c>
      <c r="D24" s="3"/>
    </row>
    <row r="25" spans="1:4">
      <c r="A25" s="6" t="s">
        <v>128</v>
      </c>
      <c r="B25" s="16">
        <f>(SUM(Rozpočet!E4:E14,Rozpočet!E18:E23,Rozpočet!E25:E49,Rozpočet!E50)) + (SUM(Rozpočet!G4:G14,Rozpočet!G18:G23,Rozpočet!G25:G49)) + B4 + C4 + C8 + C11 + C13 + C14 + C15 + C21 + C22</f>
        <v>0</v>
      </c>
      <c r="C25" s="16">
        <f>B25 * Parametry!B31 / 100</f>
        <v>0</v>
      </c>
      <c r="D25" s="3"/>
    </row>
    <row r="26" spans="1:4">
      <c r="A26" s="6" t="s">
        <v>129</v>
      </c>
      <c r="B26" s="16">
        <f>(SUM(Rozpočet!E4:E5,Rozpočet!E7,Rozpočet!E11,Rozpočet!E33,Rozpočet!E36,Rozpočet!E38,Rozpočet!E40,Rozpočet!E45,Rozpočet!E47:E48)) + (SUM(Rozpočet!G4:G5,Rozpočet!G7,Rozpočet!G11,Rozpočet!G33,Rozpočet!G36,Rozpočet!G38,Rozpočet!G40,Rozpočet!G45,Rozpočet!G47:G48))</f>
        <v>0</v>
      </c>
      <c r="C26" s="16">
        <f>B26 * Parametry!B32 / 100</f>
        <v>0</v>
      </c>
      <c r="D26" s="3"/>
    </row>
    <row r="27" spans="1:4">
      <c r="A27" s="4" t="s">
        <v>130</v>
      </c>
      <c r="B27" s="12"/>
      <c r="C27" s="12">
        <f>C24 + C25 + C26</f>
        <v>0</v>
      </c>
      <c r="D27" s="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2"/>
  <sheetViews>
    <sheetView topLeftCell="A34" workbookViewId="0">
      <selection activeCell="F46" sqref="F46"/>
    </sheetView>
  </sheetViews>
  <sheetFormatPr defaultRowHeight="14.4"/>
  <cols>
    <col min="1" max="1" width="80.6640625" style="22" customWidth="1"/>
    <col min="2" max="2" width="4" style="1" bestFit="1" customWidth="1"/>
    <col min="3" max="3" width="5.44140625" style="10" bestFit="1" customWidth="1"/>
    <col min="4" max="4" width="7.88671875" style="10" bestFit="1" customWidth="1"/>
    <col min="5" max="5" width="13.44140625" style="10" bestFit="1" customWidth="1"/>
    <col min="6" max="6" width="7.88671875" style="10" bestFit="1" customWidth="1"/>
    <col min="7" max="7" width="12.5546875" style="10" bestFit="1" customWidth="1"/>
    <col min="8" max="8" width="7.88671875" style="10" bestFit="1" customWidth="1"/>
    <col min="9" max="9" width="11.44140625" style="10" bestFit="1" customWidth="1"/>
    <col min="12" max="12" width="7" style="9" hidden="1" customWidth="1"/>
  </cols>
  <sheetData>
    <row r="1" spans="1:12">
      <c r="A1" s="8" t="s">
        <v>0</v>
      </c>
      <c r="B1" s="2" t="s">
        <v>48</v>
      </c>
      <c r="C1" s="11" t="s">
        <v>49</v>
      </c>
      <c r="D1" s="11" t="s">
        <v>50</v>
      </c>
      <c r="E1" s="11" t="s">
        <v>51</v>
      </c>
      <c r="F1" s="11" t="s">
        <v>52</v>
      </c>
      <c r="G1" s="11" t="s">
        <v>53</v>
      </c>
      <c r="H1" s="11" t="s">
        <v>54</v>
      </c>
      <c r="I1" s="11" t="s">
        <v>55</v>
      </c>
      <c r="J1" s="3"/>
      <c r="K1" s="3"/>
      <c r="L1" s="9">
        <f>Parametry!B33/100*E6+Parametry!B33/100*E8+Parametry!B33/100*E9+Parametry!B33/100*E10+Parametry!B33/100*E12+Parametry!B33/100*E13+Parametry!B33/100*E14+Parametry!B33/100*E18+Parametry!B33/100*E19+Parametry!B33/100*E20+Parametry!B33/100*E21+Parametry!B33/100*E22+Parametry!B33/100*E23+Parametry!B33/100*E25+Parametry!B33/100*E26+Parametry!B33/100*E27+Parametry!B33/100*E28+Parametry!B33/100*E29+Parametry!B33/100*E30+Parametry!B33/100*E31+Parametry!B33/100*E32+Parametry!B33/100*E34+Parametry!B33/100*E35</f>
        <v>0</v>
      </c>
    </row>
    <row r="2" spans="1:12">
      <c r="A2" s="18" t="s">
        <v>56</v>
      </c>
      <c r="B2" s="4" t="s">
        <v>10</v>
      </c>
      <c r="C2" s="12"/>
      <c r="D2" s="12"/>
      <c r="E2" s="12"/>
      <c r="F2" s="12"/>
      <c r="G2" s="12"/>
      <c r="H2" s="12"/>
      <c r="I2" s="12"/>
      <c r="J2" s="3"/>
      <c r="K2" s="3"/>
    </row>
    <row r="3" spans="1:12">
      <c r="A3" s="19" t="s">
        <v>57</v>
      </c>
      <c r="B3" s="5" t="s">
        <v>10</v>
      </c>
      <c r="C3" s="13"/>
      <c r="D3" s="13"/>
      <c r="E3" s="13"/>
      <c r="F3" s="13"/>
      <c r="G3" s="13"/>
      <c r="H3" s="13"/>
      <c r="I3" s="13"/>
      <c r="J3" s="3"/>
      <c r="K3" s="3"/>
    </row>
    <row r="4" spans="1:12">
      <c r="A4" s="20" t="s">
        <v>58</v>
      </c>
      <c r="B4" s="14" t="s">
        <v>10</v>
      </c>
      <c r="C4" s="15"/>
      <c r="D4" s="15"/>
      <c r="E4" s="15"/>
      <c r="F4" s="15"/>
      <c r="G4" s="15"/>
      <c r="H4" s="15"/>
      <c r="I4" s="15"/>
      <c r="J4" s="3"/>
      <c r="K4" s="3"/>
    </row>
    <row r="5" spans="1:12">
      <c r="A5" s="20" t="s">
        <v>59</v>
      </c>
      <c r="B5" s="14" t="s">
        <v>10</v>
      </c>
      <c r="C5" s="15"/>
      <c r="D5" s="15"/>
      <c r="E5" s="15"/>
      <c r="F5" s="15"/>
      <c r="G5" s="15"/>
      <c r="H5" s="15"/>
      <c r="I5" s="15"/>
      <c r="J5" s="3"/>
      <c r="K5" s="3"/>
    </row>
    <row r="6" spans="1:12">
      <c r="A6" s="21" t="s">
        <v>60</v>
      </c>
      <c r="B6" s="6" t="s">
        <v>61</v>
      </c>
      <c r="C6" s="16">
        <v>55</v>
      </c>
      <c r="D6" s="23">
        <v>0</v>
      </c>
      <c r="E6" s="16">
        <f>C6*D6</f>
        <v>0</v>
      </c>
      <c r="F6" s="23">
        <v>0</v>
      </c>
      <c r="G6" s="16">
        <f>C6*F6</f>
        <v>0</v>
      </c>
      <c r="H6" s="16">
        <f>D6+F6</f>
        <v>0</v>
      </c>
      <c r="I6" s="16">
        <f>E6+G6</f>
        <v>0</v>
      </c>
      <c r="J6" s="3"/>
      <c r="K6" s="3"/>
    </row>
    <row r="7" spans="1:12">
      <c r="A7" s="20" t="s">
        <v>62</v>
      </c>
      <c r="B7" s="14" t="s">
        <v>10</v>
      </c>
      <c r="C7" s="15"/>
      <c r="D7" s="15"/>
      <c r="E7" s="15"/>
      <c r="F7" s="15"/>
      <c r="G7" s="15"/>
      <c r="H7" s="15"/>
      <c r="I7" s="15"/>
      <c r="J7" s="3"/>
      <c r="K7" s="3"/>
    </row>
    <row r="8" spans="1:12">
      <c r="A8" s="21" t="s">
        <v>63</v>
      </c>
      <c r="B8" s="6" t="s">
        <v>64</v>
      </c>
      <c r="C8" s="16">
        <v>14</v>
      </c>
      <c r="D8" s="23">
        <v>0</v>
      </c>
      <c r="E8" s="16">
        <f>C8*D8</f>
        <v>0</v>
      </c>
      <c r="F8" s="23">
        <v>0</v>
      </c>
      <c r="G8" s="16">
        <f>C8*F8</f>
        <v>0</v>
      </c>
      <c r="H8" s="16">
        <f t="shared" ref="H8:I10" si="0">D8+F8</f>
        <v>0</v>
      </c>
      <c r="I8" s="16">
        <f t="shared" si="0"/>
        <v>0</v>
      </c>
      <c r="J8" s="3"/>
      <c r="K8" s="3"/>
    </row>
    <row r="9" spans="1:12">
      <c r="A9" s="21" t="s">
        <v>65</v>
      </c>
      <c r="B9" s="6" t="s">
        <v>64</v>
      </c>
      <c r="C9" s="16">
        <v>5</v>
      </c>
      <c r="D9" s="23">
        <v>0</v>
      </c>
      <c r="E9" s="16">
        <f>C9*D9</f>
        <v>0</v>
      </c>
      <c r="F9" s="23">
        <v>0</v>
      </c>
      <c r="G9" s="16">
        <f>C9*F9</f>
        <v>0</v>
      </c>
      <c r="H9" s="16">
        <f t="shared" si="0"/>
        <v>0</v>
      </c>
      <c r="I9" s="16">
        <f t="shared" si="0"/>
        <v>0</v>
      </c>
      <c r="J9" s="3"/>
      <c r="K9" s="3"/>
    </row>
    <row r="10" spans="1:12">
      <c r="A10" s="21" t="s">
        <v>66</v>
      </c>
      <c r="B10" s="6" t="s">
        <v>64</v>
      </c>
      <c r="C10" s="16">
        <v>2</v>
      </c>
      <c r="D10" s="23">
        <v>0</v>
      </c>
      <c r="E10" s="16">
        <f>C10*D10</f>
        <v>0</v>
      </c>
      <c r="F10" s="23">
        <v>0</v>
      </c>
      <c r="G10" s="16">
        <f>C10*F10</f>
        <v>0</v>
      </c>
      <c r="H10" s="16">
        <f t="shared" si="0"/>
        <v>0</v>
      </c>
      <c r="I10" s="16">
        <f t="shared" si="0"/>
        <v>0</v>
      </c>
      <c r="J10" s="3"/>
      <c r="K10" s="3"/>
    </row>
    <row r="11" spans="1:12">
      <c r="A11" s="20" t="s">
        <v>67</v>
      </c>
      <c r="B11" s="14" t="s">
        <v>10</v>
      </c>
      <c r="C11" s="15"/>
      <c r="D11" s="15"/>
      <c r="E11" s="15"/>
      <c r="F11" s="15"/>
      <c r="G11" s="15"/>
      <c r="H11" s="15"/>
      <c r="I11" s="15"/>
      <c r="J11" s="3"/>
      <c r="K11" s="3"/>
    </row>
    <row r="12" spans="1:12">
      <c r="A12" s="21" t="s">
        <v>68</v>
      </c>
      <c r="B12" s="6" t="s">
        <v>64</v>
      </c>
      <c r="C12" s="16">
        <v>8</v>
      </c>
      <c r="D12" s="16">
        <v>0</v>
      </c>
      <c r="E12" s="16">
        <f>C12*D12</f>
        <v>0</v>
      </c>
      <c r="F12" s="23">
        <v>0</v>
      </c>
      <c r="G12" s="16">
        <f>C12*F12</f>
        <v>0</v>
      </c>
      <c r="H12" s="16">
        <f t="shared" ref="H12:I14" si="1">D12+F12</f>
        <v>0</v>
      </c>
      <c r="I12" s="16">
        <f t="shared" si="1"/>
        <v>0</v>
      </c>
      <c r="J12" s="3"/>
      <c r="K12" s="3"/>
    </row>
    <row r="13" spans="1:12">
      <c r="A13" s="21" t="s">
        <v>69</v>
      </c>
      <c r="B13" s="6" t="s">
        <v>64</v>
      </c>
      <c r="C13" s="16">
        <v>8</v>
      </c>
      <c r="D13" s="23">
        <v>0</v>
      </c>
      <c r="E13" s="16">
        <f>C13*D13</f>
        <v>0</v>
      </c>
      <c r="F13" s="23">
        <v>0</v>
      </c>
      <c r="G13" s="16">
        <f>C13*F13</f>
        <v>0</v>
      </c>
      <c r="H13" s="16">
        <f t="shared" si="1"/>
        <v>0</v>
      </c>
      <c r="I13" s="16">
        <f t="shared" si="1"/>
        <v>0</v>
      </c>
      <c r="J13" s="3"/>
      <c r="K13" s="3"/>
    </row>
    <row r="14" spans="1:12">
      <c r="A14" s="21" t="s">
        <v>70</v>
      </c>
      <c r="B14" s="6" t="s">
        <v>64</v>
      </c>
      <c r="C14" s="16">
        <v>1</v>
      </c>
      <c r="D14" s="16">
        <v>0</v>
      </c>
      <c r="E14" s="16">
        <f>C14*D14</f>
        <v>0</v>
      </c>
      <c r="F14" s="23">
        <v>0</v>
      </c>
      <c r="G14" s="16">
        <f>C14*F14</f>
        <v>0</v>
      </c>
      <c r="H14" s="16">
        <f t="shared" si="1"/>
        <v>0</v>
      </c>
      <c r="I14" s="16">
        <f t="shared" si="1"/>
        <v>0</v>
      </c>
      <c r="J14" s="3"/>
      <c r="K14" s="3"/>
    </row>
    <row r="15" spans="1:12">
      <c r="A15" s="19" t="s">
        <v>71</v>
      </c>
      <c r="B15" s="5" t="s">
        <v>10</v>
      </c>
      <c r="C15" s="13"/>
      <c r="D15" s="13"/>
      <c r="E15" s="13">
        <f>SUM(E4:E14)</f>
        <v>0</v>
      </c>
      <c r="F15" s="13"/>
      <c r="G15" s="13">
        <f>SUM(G4:G14)</f>
        <v>0</v>
      </c>
      <c r="H15" s="13"/>
      <c r="I15" s="13">
        <f>SUM(I4:I14)</f>
        <v>0</v>
      </c>
      <c r="J15" s="3"/>
      <c r="K15" s="3"/>
    </row>
    <row r="16" spans="1:12">
      <c r="A16" s="21" t="s">
        <v>10</v>
      </c>
      <c r="B16" s="6" t="s">
        <v>10</v>
      </c>
      <c r="C16" s="16"/>
      <c r="D16" s="16"/>
      <c r="E16" s="16"/>
      <c r="F16" s="16"/>
      <c r="G16" s="16"/>
      <c r="H16" s="16"/>
      <c r="I16" s="16"/>
      <c r="J16" s="3"/>
      <c r="K16" s="3"/>
    </row>
    <row r="17" spans="1:11">
      <c r="A17" s="19" t="s">
        <v>72</v>
      </c>
      <c r="B17" s="5" t="s">
        <v>10</v>
      </c>
      <c r="C17" s="13"/>
      <c r="D17" s="13"/>
      <c r="E17" s="13"/>
      <c r="F17" s="13"/>
      <c r="G17" s="13"/>
      <c r="H17" s="13"/>
      <c r="I17" s="13"/>
      <c r="J17" s="3"/>
      <c r="K17" s="3"/>
    </row>
    <row r="18" spans="1:11">
      <c r="A18" s="21" t="s">
        <v>73</v>
      </c>
      <c r="B18" s="6" t="s">
        <v>61</v>
      </c>
      <c r="C18" s="16">
        <v>12</v>
      </c>
      <c r="D18" s="23">
        <v>0</v>
      </c>
      <c r="E18" s="16">
        <f t="shared" ref="E18:E23" si="2">C18*D18</f>
        <v>0</v>
      </c>
      <c r="F18" s="23">
        <v>0</v>
      </c>
      <c r="G18" s="16">
        <f t="shared" ref="G18:G23" si="3">C18*F18</f>
        <v>0</v>
      </c>
      <c r="H18" s="16">
        <f t="shared" ref="H18:I23" si="4">D18+F18</f>
        <v>0</v>
      </c>
      <c r="I18" s="16">
        <f t="shared" si="4"/>
        <v>0</v>
      </c>
      <c r="J18" s="3"/>
      <c r="K18" s="3"/>
    </row>
    <row r="19" spans="1:11">
      <c r="A19" s="21" t="s">
        <v>74</v>
      </c>
      <c r="B19" s="6" t="s">
        <v>61</v>
      </c>
      <c r="C19" s="16">
        <v>12</v>
      </c>
      <c r="D19" s="23">
        <v>0</v>
      </c>
      <c r="E19" s="16">
        <f t="shared" si="2"/>
        <v>0</v>
      </c>
      <c r="F19" s="23">
        <v>0</v>
      </c>
      <c r="G19" s="16">
        <f t="shared" si="3"/>
        <v>0</v>
      </c>
      <c r="H19" s="16">
        <f t="shared" si="4"/>
        <v>0</v>
      </c>
      <c r="I19" s="16">
        <f t="shared" si="4"/>
        <v>0</v>
      </c>
      <c r="J19" s="3"/>
      <c r="K19" s="3"/>
    </row>
    <row r="20" spans="1:11">
      <c r="A20" s="21" t="s">
        <v>133</v>
      </c>
      <c r="B20" s="6" t="s">
        <v>64</v>
      </c>
      <c r="C20" s="16">
        <v>4</v>
      </c>
      <c r="D20" s="23">
        <v>0</v>
      </c>
      <c r="E20" s="16">
        <f t="shared" si="2"/>
        <v>0</v>
      </c>
      <c r="F20" s="23">
        <v>0</v>
      </c>
      <c r="G20" s="16">
        <f t="shared" si="3"/>
        <v>0</v>
      </c>
      <c r="H20" s="16">
        <f t="shared" si="4"/>
        <v>0</v>
      </c>
      <c r="I20" s="16">
        <f t="shared" si="4"/>
        <v>0</v>
      </c>
      <c r="J20" s="3"/>
      <c r="K20" s="3"/>
    </row>
    <row r="21" spans="1:11">
      <c r="A21" s="21" t="s">
        <v>134</v>
      </c>
      <c r="B21" s="6" t="s">
        <v>64</v>
      </c>
      <c r="C21" s="16">
        <v>2</v>
      </c>
      <c r="D21" s="23">
        <v>0</v>
      </c>
      <c r="E21" s="16">
        <f t="shared" si="2"/>
        <v>0</v>
      </c>
      <c r="F21" s="23">
        <v>0</v>
      </c>
      <c r="G21" s="16">
        <f t="shared" si="3"/>
        <v>0</v>
      </c>
      <c r="H21" s="16">
        <f t="shared" si="4"/>
        <v>0</v>
      </c>
      <c r="I21" s="16">
        <f t="shared" si="4"/>
        <v>0</v>
      </c>
      <c r="J21" s="3"/>
      <c r="K21" s="3"/>
    </row>
    <row r="22" spans="1:11">
      <c r="A22" s="21" t="s">
        <v>75</v>
      </c>
      <c r="B22" s="6" t="s">
        <v>64</v>
      </c>
      <c r="C22" s="16">
        <v>1</v>
      </c>
      <c r="D22" s="23">
        <v>0</v>
      </c>
      <c r="E22" s="16">
        <f t="shared" si="2"/>
        <v>0</v>
      </c>
      <c r="F22" s="23">
        <v>0</v>
      </c>
      <c r="G22" s="16">
        <f t="shared" si="3"/>
        <v>0</v>
      </c>
      <c r="H22" s="16">
        <f t="shared" si="4"/>
        <v>0</v>
      </c>
      <c r="I22" s="16">
        <f t="shared" si="4"/>
        <v>0</v>
      </c>
      <c r="J22" s="3"/>
      <c r="K22" s="3"/>
    </row>
    <row r="23" spans="1:11">
      <c r="A23" s="21" t="s">
        <v>135</v>
      </c>
      <c r="B23" s="6" t="s">
        <v>61</v>
      </c>
      <c r="C23" s="16">
        <v>75</v>
      </c>
      <c r="D23" s="23">
        <v>0</v>
      </c>
      <c r="E23" s="16">
        <f t="shared" si="2"/>
        <v>0</v>
      </c>
      <c r="F23" s="23">
        <v>0</v>
      </c>
      <c r="G23" s="16">
        <f t="shared" si="3"/>
        <v>0</v>
      </c>
      <c r="H23" s="16">
        <f t="shared" si="4"/>
        <v>0</v>
      </c>
      <c r="I23" s="16">
        <f t="shared" si="4"/>
        <v>0</v>
      </c>
      <c r="J23" s="3"/>
      <c r="K23" s="3"/>
    </row>
    <row r="24" spans="1:11">
      <c r="A24" s="19" t="s">
        <v>76</v>
      </c>
      <c r="B24" s="5" t="s">
        <v>10</v>
      </c>
      <c r="C24" s="13"/>
      <c r="D24" s="13"/>
      <c r="E24" s="13">
        <f>SUM(E18:E23)</f>
        <v>0</v>
      </c>
      <c r="F24" s="13"/>
      <c r="G24" s="13">
        <f>SUM(G18:G23)</f>
        <v>0</v>
      </c>
      <c r="H24" s="13"/>
      <c r="I24" s="13">
        <f>SUM(I18:I23)</f>
        <v>0</v>
      </c>
      <c r="J24" s="3"/>
      <c r="K24" s="3"/>
    </row>
    <row r="25" spans="1:11" ht="24">
      <c r="A25" s="21" t="s">
        <v>77</v>
      </c>
      <c r="B25" s="6" t="s">
        <v>64</v>
      </c>
      <c r="C25" s="16">
        <v>1</v>
      </c>
      <c r="D25" s="23">
        <v>0</v>
      </c>
      <c r="E25" s="16">
        <f t="shared" ref="E25:E32" si="5">C25*D25</f>
        <v>0</v>
      </c>
      <c r="F25" s="23">
        <v>0</v>
      </c>
      <c r="G25" s="16">
        <f t="shared" ref="G25:G32" si="6">C25*F25</f>
        <v>0</v>
      </c>
      <c r="H25" s="16">
        <f t="shared" ref="H25:H32" si="7">D25+F25</f>
        <v>0</v>
      </c>
      <c r="I25" s="16">
        <f t="shared" ref="I25:I32" si="8">E25+G25</f>
        <v>0</v>
      </c>
      <c r="J25" s="3"/>
      <c r="K25" s="3"/>
    </row>
    <row r="26" spans="1:11" ht="24">
      <c r="A26" s="21" t="s">
        <v>78</v>
      </c>
      <c r="B26" s="6" t="s">
        <v>64</v>
      </c>
      <c r="C26" s="16">
        <v>1</v>
      </c>
      <c r="D26" s="23">
        <v>0</v>
      </c>
      <c r="E26" s="16">
        <f t="shared" si="5"/>
        <v>0</v>
      </c>
      <c r="F26" s="23">
        <v>0</v>
      </c>
      <c r="G26" s="16">
        <f t="shared" si="6"/>
        <v>0</v>
      </c>
      <c r="H26" s="16">
        <f t="shared" si="7"/>
        <v>0</v>
      </c>
      <c r="I26" s="16">
        <f t="shared" si="8"/>
        <v>0</v>
      </c>
      <c r="J26" s="3"/>
      <c r="K26" s="3"/>
    </row>
    <row r="27" spans="1:11">
      <c r="A27" s="21" t="s">
        <v>79</v>
      </c>
      <c r="B27" s="6" t="s">
        <v>64</v>
      </c>
      <c r="C27" s="16">
        <v>1</v>
      </c>
      <c r="D27" s="23">
        <v>0</v>
      </c>
      <c r="E27" s="16">
        <f t="shared" si="5"/>
        <v>0</v>
      </c>
      <c r="F27" s="23">
        <v>0</v>
      </c>
      <c r="G27" s="16">
        <f t="shared" si="6"/>
        <v>0</v>
      </c>
      <c r="H27" s="16">
        <f t="shared" si="7"/>
        <v>0</v>
      </c>
      <c r="I27" s="16">
        <f t="shared" si="8"/>
        <v>0</v>
      </c>
      <c r="J27" s="3"/>
      <c r="K27" s="3"/>
    </row>
    <row r="28" spans="1:11">
      <c r="A28" s="21" t="s">
        <v>80</v>
      </c>
      <c r="B28" s="6" t="s">
        <v>64</v>
      </c>
      <c r="C28" s="16">
        <v>2</v>
      </c>
      <c r="D28" s="23">
        <v>0</v>
      </c>
      <c r="E28" s="16">
        <f t="shared" si="5"/>
        <v>0</v>
      </c>
      <c r="F28" s="23">
        <v>0</v>
      </c>
      <c r="G28" s="16">
        <f t="shared" si="6"/>
        <v>0</v>
      </c>
      <c r="H28" s="16">
        <f t="shared" si="7"/>
        <v>0</v>
      </c>
      <c r="I28" s="16">
        <f t="shared" si="8"/>
        <v>0</v>
      </c>
      <c r="J28" s="3"/>
      <c r="K28" s="3"/>
    </row>
    <row r="29" spans="1:11">
      <c r="A29" s="21" t="s">
        <v>81</v>
      </c>
      <c r="B29" s="6" t="s">
        <v>61</v>
      </c>
      <c r="C29" s="16">
        <v>40</v>
      </c>
      <c r="D29" s="23">
        <v>0</v>
      </c>
      <c r="E29" s="16">
        <f t="shared" si="5"/>
        <v>0</v>
      </c>
      <c r="F29" s="23">
        <v>0</v>
      </c>
      <c r="G29" s="16">
        <f t="shared" si="6"/>
        <v>0</v>
      </c>
      <c r="H29" s="16">
        <f t="shared" si="7"/>
        <v>0</v>
      </c>
      <c r="I29" s="16">
        <f t="shared" si="8"/>
        <v>0</v>
      </c>
      <c r="J29" s="3"/>
      <c r="K29" s="3"/>
    </row>
    <row r="30" spans="1:11">
      <c r="A30" s="21" t="s">
        <v>82</v>
      </c>
      <c r="B30" s="6" t="s">
        <v>61</v>
      </c>
      <c r="C30" s="16">
        <v>20</v>
      </c>
      <c r="D30" s="23">
        <v>0</v>
      </c>
      <c r="E30" s="16">
        <f t="shared" si="5"/>
        <v>0</v>
      </c>
      <c r="F30" s="23">
        <v>0</v>
      </c>
      <c r="G30" s="16">
        <f t="shared" si="6"/>
        <v>0</v>
      </c>
      <c r="H30" s="16">
        <f t="shared" si="7"/>
        <v>0</v>
      </c>
      <c r="I30" s="16">
        <f t="shared" si="8"/>
        <v>0</v>
      </c>
      <c r="J30" s="3"/>
      <c r="K30" s="3"/>
    </row>
    <row r="31" spans="1:11">
      <c r="A31" s="21" t="s">
        <v>83</v>
      </c>
      <c r="B31" s="6" t="s">
        <v>61</v>
      </c>
      <c r="C31" s="16">
        <v>40</v>
      </c>
      <c r="D31" s="23">
        <v>0</v>
      </c>
      <c r="E31" s="16">
        <f t="shared" si="5"/>
        <v>0</v>
      </c>
      <c r="F31" s="23">
        <v>0</v>
      </c>
      <c r="G31" s="16">
        <f t="shared" si="6"/>
        <v>0</v>
      </c>
      <c r="H31" s="16">
        <f t="shared" si="7"/>
        <v>0</v>
      </c>
      <c r="I31" s="16">
        <f t="shared" si="8"/>
        <v>0</v>
      </c>
      <c r="J31" s="3"/>
      <c r="K31" s="3"/>
    </row>
    <row r="32" spans="1:11">
      <c r="A32" s="21" t="s">
        <v>84</v>
      </c>
      <c r="B32" s="6" t="s">
        <v>64</v>
      </c>
      <c r="C32" s="16">
        <v>8</v>
      </c>
      <c r="D32" s="23">
        <v>0</v>
      </c>
      <c r="E32" s="16">
        <f t="shared" si="5"/>
        <v>0</v>
      </c>
      <c r="F32" s="23">
        <v>0</v>
      </c>
      <c r="G32" s="16">
        <f t="shared" si="6"/>
        <v>0</v>
      </c>
      <c r="H32" s="16">
        <f t="shared" si="7"/>
        <v>0</v>
      </c>
      <c r="I32" s="16">
        <f t="shared" si="8"/>
        <v>0</v>
      </c>
      <c r="J32" s="3"/>
      <c r="K32" s="3"/>
    </row>
    <row r="33" spans="1:11">
      <c r="A33" s="20" t="s">
        <v>85</v>
      </c>
      <c r="B33" s="14" t="s">
        <v>10</v>
      </c>
      <c r="C33" s="15"/>
      <c r="D33" s="15"/>
      <c r="E33" s="15"/>
      <c r="F33" s="15"/>
      <c r="G33" s="15"/>
      <c r="H33" s="15"/>
      <c r="I33" s="15"/>
      <c r="J33" s="3"/>
      <c r="K33" s="3"/>
    </row>
    <row r="34" spans="1:11">
      <c r="A34" s="21" t="s">
        <v>86</v>
      </c>
      <c r="B34" s="6" t="s">
        <v>64</v>
      </c>
      <c r="C34" s="16">
        <v>20</v>
      </c>
      <c r="D34" s="23">
        <v>0</v>
      </c>
      <c r="E34" s="16">
        <f>C34*D34</f>
        <v>0</v>
      </c>
      <c r="F34" s="23">
        <v>0</v>
      </c>
      <c r="G34" s="16">
        <f>C34*F34</f>
        <v>0</v>
      </c>
      <c r="H34" s="16">
        <f>D34+F34</f>
        <v>0</v>
      </c>
      <c r="I34" s="16">
        <f>E34+G34</f>
        <v>0</v>
      </c>
      <c r="J34" s="3"/>
      <c r="K34" s="3"/>
    </row>
    <row r="35" spans="1:11">
      <c r="A35" s="21" t="s">
        <v>87</v>
      </c>
      <c r="B35" s="6" t="s">
        <v>64</v>
      </c>
      <c r="C35" s="16">
        <v>20</v>
      </c>
      <c r="D35" s="23">
        <v>0</v>
      </c>
      <c r="E35" s="16">
        <f>C35*D35</f>
        <v>0</v>
      </c>
      <c r="F35" s="23">
        <v>0</v>
      </c>
      <c r="G35" s="16">
        <f>C35*F35</f>
        <v>0</v>
      </c>
      <c r="H35" s="16">
        <f>D35+F35</f>
        <v>0</v>
      </c>
      <c r="I35" s="16">
        <f>E35+G35</f>
        <v>0</v>
      </c>
      <c r="J35" s="3"/>
      <c r="K35" s="3"/>
    </row>
    <row r="36" spans="1:11">
      <c r="A36" s="20" t="s">
        <v>88</v>
      </c>
      <c r="B36" s="14" t="s">
        <v>10</v>
      </c>
      <c r="C36" s="15"/>
      <c r="D36" s="15"/>
      <c r="E36" s="15"/>
      <c r="F36" s="15"/>
      <c r="G36" s="15"/>
      <c r="H36" s="15"/>
      <c r="I36" s="15"/>
      <c r="J36" s="3"/>
      <c r="K36" s="3"/>
    </row>
    <row r="37" spans="1:11">
      <c r="A37" s="21" t="s">
        <v>89</v>
      </c>
      <c r="B37" s="6" t="s">
        <v>64</v>
      </c>
      <c r="C37" s="16">
        <v>6</v>
      </c>
      <c r="D37" s="16">
        <v>0</v>
      </c>
      <c r="E37" s="16">
        <f>C37*D37</f>
        <v>0</v>
      </c>
      <c r="F37" s="23">
        <v>0</v>
      </c>
      <c r="G37" s="16">
        <f>C37*F37</f>
        <v>0</v>
      </c>
      <c r="H37" s="16">
        <f>D37+F37</f>
        <v>0</v>
      </c>
      <c r="I37" s="16">
        <f>E37+G37</f>
        <v>0</v>
      </c>
      <c r="J37" s="3"/>
      <c r="K37" s="3"/>
    </row>
    <row r="38" spans="1:11">
      <c r="A38" s="20" t="s">
        <v>90</v>
      </c>
      <c r="B38" s="14" t="s">
        <v>10</v>
      </c>
      <c r="C38" s="15"/>
      <c r="D38" s="15"/>
      <c r="E38" s="15"/>
      <c r="F38" s="15"/>
      <c r="G38" s="15"/>
      <c r="H38" s="15"/>
      <c r="I38" s="15"/>
      <c r="J38" s="3"/>
      <c r="K38" s="3"/>
    </row>
    <row r="39" spans="1:11">
      <c r="A39" s="21" t="s">
        <v>91</v>
      </c>
      <c r="B39" s="6" t="s">
        <v>64</v>
      </c>
      <c r="C39" s="16">
        <v>30</v>
      </c>
      <c r="D39" s="16">
        <v>0</v>
      </c>
      <c r="E39" s="16">
        <f>C39*D39</f>
        <v>0</v>
      </c>
      <c r="F39" s="23">
        <v>0</v>
      </c>
      <c r="G39" s="16">
        <f>C39*F39</f>
        <v>0</v>
      </c>
      <c r="H39" s="16">
        <f>D39+F39</f>
        <v>0</v>
      </c>
      <c r="I39" s="16">
        <f>E39+G39</f>
        <v>0</v>
      </c>
      <c r="J39" s="3"/>
      <c r="K39" s="3"/>
    </row>
    <row r="40" spans="1:11">
      <c r="A40" s="20" t="s">
        <v>92</v>
      </c>
      <c r="B40" s="14" t="s">
        <v>10</v>
      </c>
      <c r="C40" s="15"/>
      <c r="D40" s="15"/>
      <c r="E40" s="15"/>
      <c r="F40" s="15"/>
      <c r="G40" s="15"/>
      <c r="H40" s="15"/>
      <c r="I40" s="15"/>
      <c r="J40" s="3"/>
      <c r="K40" s="3"/>
    </row>
    <row r="41" spans="1:11">
      <c r="A41" s="21" t="s">
        <v>93</v>
      </c>
      <c r="B41" s="6" t="s">
        <v>94</v>
      </c>
      <c r="C41" s="16">
        <v>8</v>
      </c>
      <c r="D41" s="16">
        <v>0</v>
      </c>
      <c r="E41" s="16">
        <f>C41*D41</f>
        <v>0</v>
      </c>
      <c r="F41" s="23">
        <v>0</v>
      </c>
      <c r="G41" s="16">
        <f>C41*F41</f>
        <v>0</v>
      </c>
      <c r="H41" s="16">
        <f t="shared" ref="H41:I44" si="9">D41+F41</f>
        <v>0</v>
      </c>
      <c r="I41" s="16">
        <f t="shared" si="9"/>
        <v>0</v>
      </c>
      <c r="J41" s="3"/>
      <c r="K41" s="3"/>
    </row>
    <row r="42" spans="1:11">
      <c r="A42" s="21" t="s">
        <v>95</v>
      </c>
      <c r="B42" s="6" t="s">
        <v>94</v>
      </c>
      <c r="C42" s="16">
        <v>8</v>
      </c>
      <c r="D42" s="16">
        <v>0</v>
      </c>
      <c r="E42" s="16">
        <f>C42*D42</f>
        <v>0</v>
      </c>
      <c r="F42" s="23">
        <v>0</v>
      </c>
      <c r="G42" s="16">
        <f>C42*F42</f>
        <v>0</v>
      </c>
      <c r="H42" s="16">
        <f t="shared" si="9"/>
        <v>0</v>
      </c>
      <c r="I42" s="16">
        <f t="shared" si="9"/>
        <v>0</v>
      </c>
      <c r="J42" s="3"/>
      <c r="K42" s="3"/>
    </row>
    <row r="43" spans="1:11">
      <c r="A43" s="21" t="s">
        <v>96</v>
      </c>
      <c r="B43" s="6" t="s">
        <v>94</v>
      </c>
      <c r="C43" s="16">
        <v>4</v>
      </c>
      <c r="D43" s="16">
        <v>0</v>
      </c>
      <c r="E43" s="16">
        <f>C43*D43</f>
        <v>0</v>
      </c>
      <c r="F43" s="23">
        <v>0</v>
      </c>
      <c r="G43" s="16">
        <f>C43*F43</f>
        <v>0</v>
      </c>
      <c r="H43" s="16">
        <f t="shared" si="9"/>
        <v>0</v>
      </c>
      <c r="I43" s="16">
        <f t="shared" si="9"/>
        <v>0</v>
      </c>
      <c r="J43" s="3"/>
      <c r="K43" s="3"/>
    </row>
    <row r="44" spans="1:11">
      <c r="A44" s="21" t="s">
        <v>97</v>
      </c>
      <c r="B44" s="6" t="s">
        <v>94</v>
      </c>
      <c r="C44" s="16">
        <v>6</v>
      </c>
      <c r="D44" s="16">
        <v>0</v>
      </c>
      <c r="E44" s="16">
        <f>C44*D44</f>
        <v>0</v>
      </c>
      <c r="F44" s="23">
        <v>0</v>
      </c>
      <c r="G44" s="16">
        <f>C44*F44</f>
        <v>0</v>
      </c>
      <c r="H44" s="16">
        <f t="shared" si="9"/>
        <v>0</v>
      </c>
      <c r="I44" s="16">
        <f t="shared" si="9"/>
        <v>0</v>
      </c>
      <c r="J44" s="3"/>
      <c r="K44" s="3"/>
    </row>
    <row r="45" spans="1:11">
      <c r="A45" s="20" t="s">
        <v>98</v>
      </c>
      <c r="B45" s="14" t="s">
        <v>10</v>
      </c>
      <c r="C45" s="15"/>
      <c r="D45" s="15"/>
      <c r="E45" s="15"/>
      <c r="F45" s="15"/>
      <c r="G45" s="15"/>
      <c r="H45" s="15"/>
      <c r="I45" s="15"/>
      <c r="J45" s="3"/>
      <c r="K45" s="3"/>
    </row>
    <row r="46" spans="1:11">
      <c r="A46" s="21" t="s">
        <v>99</v>
      </c>
      <c r="B46" s="6" t="s">
        <v>94</v>
      </c>
      <c r="C46" s="16">
        <v>10</v>
      </c>
      <c r="D46" s="16">
        <v>0</v>
      </c>
      <c r="E46" s="16">
        <f>C46*D46</f>
        <v>0</v>
      </c>
      <c r="F46" s="23">
        <v>0</v>
      </c>
      <c r="G46" s="16">
        <f>C46*F46</f>
        <v>0</v>
      </c>
      <c r="H46" s="16">
        <f>D46+F46</f>
        <v>0</v>
      </c>
      <c r="I46" s="16">
        <f>E46+G46</f>
        <v>0</v>
      </c>
      <c r="J46" s="3"/>
      <c r="K46" s="3"/>
    </row>
    <row r="47" spans="1:11">
      <c r="A47" s="20" t="s">
        <v>100</v>
      </c>
      <c r="B47" s="14" t="s">
        <v>10</v>
      </c>
      <c r="C47" s="15"/>
      <c r="D47" s="15"/>
      <c r="E47" s="15"/>
      <c r="F47" s="15"/>
      <c r="G47" s="15"/>
      <c r="H47" s="15"/>
      <c r="I47" s="15"/>
      <c r="J47" s="3"/>
      <c r="K47" s="3"/>
    </row>
    <row r="48" spans="1:11">
      <c r="A48" s="20" t="s">
        <v>101</v>
      </c>
      <c r="B48" s="14" t="s">
        <v>10</v>
      </c>
      <c r="C48" s="15"/>
      <c r="D48" s="15"/>
      <c r="E48" s="15"/>
      <c r="F48" s="15"/>
      <c r="G48" s="15"/>
      <c r="H48" s="15"/>
      <c r="I48" s="15"/>
      <c r="J48" s="3"/>
      <c r="K48" s="3"/>
    </row>
    <row r="49" spans="1:11">
      <c r="A49" s="21" t="s">
        <v>102</v>
      </c>
      <c r="B49" s="6" t="s">
        <v>94</v>
      </c>
      <c r="C49" s="16">
        <v>8</v>
      </c>
      <c r="D49" s="16">
        <v>0</v>
      </c>
      <c r="E49" s="16">
        <f>C49*D49</f>
        <v>0</v>
      </c>
      <c r="F49" s="23">
        <v>0</v>
      </c>
      <c r="G49" s="16">
        <f>C49*F49</f>
        <v>0</v>
      </c>
      <c r="H49" s="16">
        <f t="shared" ref="H49:I50" si="10">D49+F49</f>
        <v>0</v>
      </c>
      <c r="I49" s="16">
        <f t="shared" si="10"/>
        <v>0</v>
      </c>
      <c r="J49" s="3"/>
      <c r="K49" s="3"/>
    </row>
    <row r="50" spans="1:11">
      <c r="A50" s="21" t="s">
        <v>103</v>
      </c>
      <c r="B50" s="6" t="s">
        <v>10</v>
      </c>
      <c r="C50" s="16"/>
      <c r="D50" s="16"/>
      <c r="E50" s="16">
        <f>L1+Parametry!B33/100*E37+Parametry!B33/100*E39+Parametry!B33/100*E41+Parametry!B33/100*E42+Parametry!B33/100*E43+Parametry!B33/100*E44+Parametry!B33/100*E46+Parametry!B33/100*E49</f>
        <v>0</v>
      </c>
      <c r="F50" s="16"/>
      <c r="G50" s="16"/>
      <c r="H50" s="16">
        <f t="shared" si="10"/>
        <v>0</v>
      </c>
      <c r="I50" s="16">
        <f t="shared" si="10"/>
        <v>0</v>
      </c>
      <c r="J50" s="3"/>
      <c r="K50" s="3"/>
    </row>
    <row r="51" spans="1:11">
      <c r="A51" s="18" t="s">
        <v>104</v>
      </c>
      <c r="B51" s="4" t="s">
        <v>10</v>
      </c>
      <c r="C51" s="12"/>
      <c r="D51" s="12"/>
      <c r="E51" s="12">
        <f>SUM(E3:E14,E16,E18:E23,E25:E50)</f>
        <v>0</v>
      </c>
      <c r="F51" s="12"/>
      <c r="G51" s="12">
        <f>SUM(G3:G14,G16,G18:G23,G25:G50)</f>
        <v>0</v>
      </c>
      <c r="H51" s="12"/>
      <c r="I51" s="12">
        <f>SUM(I3:I14,I16,I18:I23,I25:I50)</f>
        <v>0</v>
      </c>
      <c r="J51" s="3"/>
      <c r="K51" s="3"/>
    </row>
    <row r="52" spans="1:11">
      <c r="A52" s="21" t="s">
        <v>10</v>
      </c>
      <c r="B52" s="6" t="s">
        <v>10</v>
      </c>
      <c r="C52" s="16"/>
      <c r="D52" s="16"/>
      <c r="E52" s="16"/>
      <c r="F52" s="16"/>
      <c r="G52" s="16"/>
      <c r="H52" s="16"/>
      <c r="I52" s="16"/>
      <c r="J52" s="3"/>
      <c r="K52" s="3"/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Parametry</vt:lpstr>
      <vt:lpstr>Rekapitulace</vt:lpstr>
      <vt:lpstr>Rozpočet</vt:lpstr>
      <vt:lpstr>Parametry!Oblast_tisku</vt:lpstr>
      <vt:lpstr>Rekapitulace!Oblast_tisku</vt:lpstr>
      <vt:lpstr>Rozpočet!Oblast_tisku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Tomáš Sýkora</cp:lastModifiedBy>
  <cp:lastPrinted>2021-03-23T07:43:42Z</cp:lastPrinted>
  <dcterms:created xsi:type="dcterms:W3CDTF">2021-03-23T07:33:36Z</dcterms:created>
  <dcterms:modified xsi:type="dcterms:W3CDTF">2021-04-27T16:08:39Z</dcterms:modified>
</cp:coreProperties>
</file>