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png" ContentType="image/png"/>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Types>
</file>

<file path=_rels/.rels>&#65279;<?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s>
</file>

<file path=xl/workbook.xml><?xml version="1.0" encoding="utf-8"?>
<workbook xmlns:r="http://schemas.openxmlformats.org/officeDocument/2006/relationships" xmlns:x15="http://schemas.microsoft.com/office/spreadsheetml/2010/11/main" xmlns="http://schemas.openxmlformats.org/spreadsheetml/2006/main">
  <mc:AlternateContent xmlns:mc="http://schemas.openxmlformats.org/markup-compatibility/2006">
    <mc:Choice Requires="x15">
      <x15ac:absPath xmlns:x15ac="http://schemas.microsoft.com/office/spreadsheetml/2010/11/ac" url="C:\KrosData\Export\"/>
    </mc:Choice>
  </mc:AlternateContent>
  <bookViews>
    <workbookView xWindow="0" yWindow="0" windowWidth="0" windowHeight="0"/>
  </bookViews>
  <sheets>
    <sheet name="Rekapitulace stavby" sheetId="1" r:id="rId1"/>
    <sheet name="SO.04_1 - Energokoridor" sheetId="2" r:id="rId2"/>
    <sheet name="VON_2 - Vedlejší a ostatn..." sheetId="3" r:id="rId3"/>
    <sheet name="Pokyny pro vyplnění" sheetId="4" r:id="rId4"/>
  </sheets>
  <definedNames>
    <definedName name="_xlnm.Print_Area" localSheetId="0">'Rekapitulace stavby'!$D$4:$AO$36,'Rekapitulace stavby'!$C$42:$AQ$59</definedName>
    <definedName name="_xlnm.Print_Titles" localSheetId="0">'Rekapitulace stavby'!$52:$52</definedName>
    <definedName name="_xlnm._FilterDatabase" localSheetId="1" hidden="1">'SO.04_1 - Energokoridor'!$C$116:$K$326</definedName>
    <definedName name="_xlnm.Print_Area" localSheetId="1">'SO.04_1 - Energokoridor'!$C$4:$J$41,'SO.04_1 - Energokoridor'!$C$47:$J$96,'SO.04_1 - Energokoridor'!$C$102:$K$326</definedName>
    <definedName name="_xlnm.Print_Titles" localSheetId="1">'SO.04_1 - Energokoridor'!$116:$116</definedName>
    <definedName name="_xlnm._FilterDatabase" localSheetId="2" hidden="1">'VON_2 - Vedlejší a ostatn...'!$C$90:$K$119</definedName>
    <definedName name="_xlnm.Print_Area" localSheetId="2">'VON_2 - Vedlejší a ostatn...'!$C$4:$J$41,'VON_2 - Vedlejší a ostatn...'!$C$47:$J$70,'VON_2 - Vedlejší a ostatn...'!$C$76:$K$119</definedName>
    <definedName name="_xlnm.Print_Titles" localSheetId="2">'VON_2 - Vedlejší a ostatn...'!$90:$90</definedName>
    <definedName name="_xlnm.Print_Area" localSheetId="3">'Pokyny pro vyplnění'!$B$2:$K$71,'Pokyny pro vyplnění'!$B$74:$K$118,'Pokyny pro vyplnění'!$B$121:$K$161,'Pokyny pro vyplnění'!$B$164:$K$218</definedName>
  </definedNames>
  <calcPr/>
</workbook>
</file>

<file path=xl/calcChain.xml><?xml version="1.0" encoding="utf-8"?>
<calcChain xmlns="http://schemas.openxmlformats.org/spreadsheetml/2006/main">
  <c i="1" l="1" r="AY58"/>
  <c i="3" r="J39"/>
  <c r="J38"/>
  <c r="J37"/>
  <c i="1" r="AX58"/>
  <c i="3" r="BI118"/>
  <c r="BH118"/>
  <c r="BG118"/>
  <c r="BF118"/>
  <c r="T118"/>
  <c r="T117"/>
  <c r="R118"/>
  <c r="R117"/>
  <c r="P118"/>
  <c r="P117"/>
  <c r="BI116"/>
  <c r="BH116"/>
  <c r="BG116"/>
  <c r="BF116"/>
  <c r="T116"/>
  <c r="R116"/>
  <c r="P116"/>
  <c r="BI115"/>
  <c r="BH115"/>
  <c r="BG115"/>
  <c r="BF115"/>
  <c r="T115"/>
  <c r="R115"/>
  <c r="P115"/>
  <c r="BI112"/>
  <c r="BH112"/>
  <c r="BG112"/>
  <c r="BF112"/>
  <c r="T112"/>
  <c r="R112"/>
  <c r="P112"/>
  <c r="BI111"/>
  <c r="BH111"/>
  <c r="BG111"/>
  <c r="BF111"/>
  <c r="T111"/>
  <c r="R111"/>
  <c r="P111"/>
  <c r="BI110"/>
  <c r="BH110"/>
  <c r="BG110"/>
  <c r="BF110"/>
  <c r="T110"/>
  <c r="R110"/>
  <c r="P110"/>
  <c r="BI109"/>
  <c r="BH109"/>
  <c r="BG109"/>
  <c r="BF109"/>
  <c r="T109"/>
  <c r="R109"/>
  <c r="P109"/>
  <c r="BI108"/>
  <c r="BH108"/>
  <c r="BG108"/>
  <c r="BF108"/>
  <c r="T108"/>
  <c r="R108"/>
  <c r="P108"/>
  <c r="BI106"/>
  <c r="BH106"/>
  <c r="BG106"/>
  <c r="BF106"/>
  <c r="T106"/>
  <c r="R106"/>
  <c r="P106"/>
  <c r="BI105"/>
  <c r="BH105"/>
  <c r="BG105"/>
  <c r="BF105"/>
  <c r="T105"/>
  <c r="R105"/>
  <c r="P105"/>
  <c r="BI103"/>
  <c r="BH103"/>
  <c r="BG103"/>
  <c r="BF103"/>
  <c r="T103"/>
  <c r="R103"/>
  <c r="P103"/>
  <c r="BI101"/>
  <c r="BH101"/>
  <c r="BG101"/>
  <c r="BF101"/>
  <c r="T101"/>
  <c r="R101"/>
  <c r="P101"/>
  <c r="BI98"/>
  <c r="BH98"/>
  <c r="BG98"/>
  <c r="BF98"/>
  <c r="T98"/>
  <c r="R98"/>
  <c r="P98"/>
  <c r="BI97"/>
  <c r="BH97"/>
  <c r="BG97"/>
  <c r="BF97"/>
  <c r="T97"/>
  <c r="R97"/>
  <c r="P97"/>
  <c r="BI96"/>
  <c r="BH96"/>
  <c r="BG96"/>
  <c r="BF96"/>
  <c r="T96"/>
  <c r="R96"/>
  <c r="P96"/>
  <c r="BI94"/>
  <c r="BH94"/>
  <c r="BG94"/>
  <c r="BF94"/>
  <c r="T94"/>
  <c r="R94"/>
  <c r="P94"/>
  <c r="J88"/>
  <c r="J87"/>
  <c r="F87"/>
  <c r="F85"/>
  <c r="E83"/>
  <c r="J59"/>
  <c r="J58"/>
  <c r="F58"/>
  <c r="F56"/>
  <c r="E54"/>
  <c r="J20"/>
  <c r="E20"/>
  <c r="F88"/>
  <c r="J19"/>
  <c r="J14"/>
  <c r="J85"/>
  <c r="E7"/>
  <c r="E79"/>
  <c i="2" r="T200"/>
  <c r="R200"/>
  <c r="P200"/>
  <c r="BK200"/>
  <c r="J200"/>
  <c r="J66"/>
  <c r="J39"/>
  <c r="J38"/>
  <c i="1" r="AY56"/>
  <c i="2" r="J37"/>
  <c i="1" r="AX56"/>
  <c i="2" r="BI326"/>
  <c r="BH326"/>
  <c r="BG326"/>
  <c r="BF326"/>
  <c r="T326"/>
  <c r="R326"/>
  <c r="P326"/>
  <c r="BI325"/>
  <c r="BH325"/>
  <c r="BG325"/>
  <c r="BF325"/>
  <c r="T325"/>
  <c r="R325"/>
  <c r="P325"/>
  <c r="BI324"/>
  <c r="BH324"/>
  <c r="BG324"/>
  <c r="BF324"/>
  <c r="T324"/>
  <c r="R324"/>
  <c r="P324"/>
  <c r="BI323"/>
  <c r="BH323"/>
  <c r="BG323"/>
  <c r="BF323"/>
  <c r="T323"/>
  <c r="R323"/>
  <c r="P323"/>
  <c r="BI321"/>
  <c r="BH321"/>
  <c r="BG321"/>
  <c r="BF321"/>
  <c r="T321"/>
  <c r="R321"/>
  <c r="P321"/>
  <c r="BI320"/>
  <c r="BH320"/>
  <c r="BG320"/>
  <c r="BF320"/>
  <c r="T320"/>
  <c r="R320"/>
  <c r="P320"/>
  <c r="BI318"/>
  <c r="BH318"/>
  <c r="BG318"/>
  <c r="BF318"/>
  <c r="T318"/>
  <c r="R318"/>
  <c r="P318"/>
  <c r="BI317"/>
  <c r="BH317"/>
  <c r="BG317"/>
  <c r="BF317"/>
  <c r="T317"/>
  <c r="R317"/>
  <c r="P317"/>
  <c r="BI314"/>
  <c r="BH314"/>
  <c r="BG314"/>
  <c r="BF314"/>
  <c r="T314"/>
  <c r="R314"/>
  <c r="P314"/>
  <c r="BI313"/>
  <c r="BH313"/>
  <c r="BG313"/>
  <c r="BF313"/>
  <c r="T313"/>
  <c r="R313"/>
  <c r="P313"/>
  <c r="BI312"/>
  <c r="BH312"/>
  <c r="BG312"/>
  <c r="BF312"/>
  <c r="T312"/>
  <c r="R312"/>
  <c r="P312"/>
  <c r="BI310"/>
  <c r="BH310"/>
  <c r="BG310"/>
  <c r="BF310"/>
  <c r="T310"/>
  <c r="R310"/>
  <c r="P310"/>
  <c r="BI309"/>
  <c r="BH309"/>
  <c r="BG309"/>
  <c r="BF309"/>
  <c r="T309"/>
  <c r="R309"/>
  <c r="P309"/>
  <c r="BI308"/>
  <c r="BH308"/>
  <c r="BG308"/>
  <c r="BF308"/>
  <c r="T308"/>
  <c r="R308"/>
  <c r="P308"/>
  <c r="BI307"/>
  <c r="BH307"/>
  <c r="BG307"/>
  <c r="BF307"/>
  <c r="T307"/>
  <c r="R307"/>
  <c r="P307"/>
  <c r="BI306"/>
  <c r="BH306"/>
  <c r="BG306"/>
  <c r="BF306"/>
  <c r="T306"/>
  <c r="R306"/>
  <c r="P306"/>
  <c r="BI305"/>
  <c r="BH305"/>
  <c r="BG305"/>
  <c r="BF305"/>
  <c r="T305"/>
  <c r="R305"/>
  <c r="P305"/>
  <c r="BI304"/>
  <c r="BH304"/>
  <c r="BG304"/>
  <c r="BF304"/>
  <c r="T304"/>
  <c r="R304"/>
  <c r="P304"/>
  <c r="BI303"/>
  <c r="BH303"/>
  <c r="BG303"/>
  <c r="BF303"/>
  <c r="T303"/>
  <c r="R303"/>
  <c r="P303"/>
  <c r="BI302"/>
  <c r="BH302"/>
  <c r="BG302"/>
  <c r="BF302"/>
  <c r="T302"/>
  <c r="R302"/>
  <c r="P302"/>
  <c r="BI301"/>
  <c r="BH301"/>
  <c r="BG301"/>
  <c r="BF301"/>
  <c r="T301"/>
  <c r="R301"/>
  <c r="P301"/>
  <c r="BI299"/>
  <c r="BH299"/>
  <c r="BG299"/>
  <c r="BF299"/>
  <c r="T299"/>
  <c r="R299"/>
  <c r="P299"/>
  <c r="BI298"/>
  <c r="BH298"/>
  <c r="BG298"/>
  <c r="BF298"/>
  <c r="T298"/>
  <c r="R298"/>
  <c r="P298"/>
  <c r="BI296"/>
  <c r="BH296"/>
  <c r="BG296"/>
  <c r="BF296"/>
  <c r="T296"/>
  <c r="R296"/>
  <c r="P296"/>
  <c r="BI295"/>
  <c r="BH295"/>
  <c r="BG295"/>
  <c r="BF295"/>
  <c r="T295"/>
  <c r="R295"/>
  <c r="P295"/>
  <c r="BI294"/>
  <c r="BH294"/>
  <c r="BG294"/>
  <c r="BF294"/>
  <c r="T294"/>
  <c r="R294"/>
  <c r="P294"/>
  <c r="BI292"/>
  <c r="BH292"/>
  <c r="BG292"/>
  <c r="BF292"/>
  <c r="T292"/>
  <c r="R292"/>
  <c r="P292"/>
  <c r="BI291"/>
  <c r="BH291"/>
  <c r="BG291"/>
  <c r="BF291"/>
  <c r="T291"/>
  <c r="R291"/>
  <c r="P291"/>
  <c r="BI290"/>
  <c r="BH290"/>
  <c r="BG290"/>
  <c r="BF290"/>
  <c r="T290"/>
  <c r="R290"/>
  <c r="P290"/>
  <c r="BI289"/>
  <c r="BH289"/>
  <c r="BG289"/>
  <c r="BF289"/>
  <c r="T289"/>
  <c r="R289"/>
  <c r="P289"/>
  <c r="BI288"/>
  <c r="BH288"/>
  <c r="BG288"/>
  <c r="BF288"/>
  <c r="T288"/>
  <c r="R288"/>
  <c r="P288"/>
  <c r="BI285"/>
  <c r="BH285"/>
  <c r="BG285"/>
  <c r="BF285"/>
  <c r="T285"/>
  <c r="R285"/>
  <c r="P285"/>
  <c r="BI284"/>
  <c r="BH284"/>
  <c r="BG284"/>
  <c r="BF284"/>
  <c r="T284"/>
  <c r="R284"/>
  <c r="P284"/>
  <c r="BI283"/>
  <c r="BH283"/>
  <c r="BG283"/>
  <c r="BF283"/>
  <c r="T283"/>
  <c r="R283"/>
  <c r="P283"/>
  <c r="BI282"/>
  <c r="BH282"/>
  <c r="BG282"/>
  <c r="BF282"/>
  <c r="T282"/>
  <c r="R282"/>
  <c r="P282"/>
  <c r="BI281"/>
  <c r="BH281"/>
  <c r="BG281"/>
  <c r="BF281"/>
  <c r="T281"/>
  <c r="R281"/>
  <c r="P281"/>
  <c r="BI280"/>
  <c r="BH280"/>
  <c r="BG280"/>
  <c r="BF280"/>
  <c r="T280"/>
  <c r="R280"/>
  <c r="P280"/>
  <c r="BI279"/>
  <c r="BH279"/>
  <c r="BG279"/>
  <c r="BF279"/>
  <c r="T279"/>
  <c r="R279"/>
  <c r="P279"/>
  <c r="BI277"/>
  <c r="BH277"/>
  <c r="BG277"/>
  <c r="BF277"/>
  <c r="T277"/>
  <c r="R277"/>
  <c r="P277"/>
  <c r="BI276"/>
  <c r="BH276"/>
  <c r="BG276"/>
  <c r="BF276"/>
  <c r="T276"/>
  <c r="R276"/>
  <c r="P276"/>
  <c r="BI275"/>
  <c r="BH275"/>
  <c r="BG275"/>
  <c r="BF275"/>
  <c r="T275"/>
  <c r="R275"/>
  <c r="P275"/>
  <c r="BI274"/>
  <c r="BH274"/>
  <c r="BG274"/>
  <c r="BF274"/>
  <c r="T274"/>
  <c r="R274"/>
  <c r="P274"/>
  <c r="BI272"/>
  <c r="BH272"/>
  <c r="BG272"/>
  <c r="BF272"/>
  <c r="T272"/>
  <c r="R272"/>
  <c r="P272"/>
  <c r="BI271"/>
  <c r="BH271"/>
  <c r="BG271"/>
  <c r="BF271"/>
  <c r="T271"/>
  <c r="R271"/>
  <c r="P271"/>
  <c r="BI270"/>
  <c r="BH270"/>
  <c r="BG270"/>
  <c r="BF270"/>
  <c r="T270"/>
  <c r="R270"/>
  <c r="P270"/>
  <c r="BI268"/>
  <c r="BH268"/>
  <c r="BG268"/>
  <c r="BF268"/>
  <c r="T268"/>
  <c r="R268"/>
  <c r="P268"/>
  <c r="BI267"/>
  <c r="BH267"/>
  <c r="BG267"/>
  <c r="BF267"/>
  <c r="T267"/>
  <c r="R267"/>
  <c r="P267"/>
  <c r="BI265"/>
  <c r="BH265"/>
  <c r="BG265"/>
  <c r="BF265"/>
  <c r="T265"/>
  <c r="T264"/>
  <c r="R265"/>
  <c r="R264"/>
  <c r="P265"/>
  <c r="P264"/>
  <c r="BI262"/>
  <c r="BH262"/>
  <c r="BG262"/>
  <c r="BF262"/>
  <c r="T262"/>
  <c r="R262"/>
  <c r="P262"/>
  <c r="BI261"/>
  <c r="BH261"/>
  <c r="BG261"/>
  <c r="BF261"/>
  <c r="T261"/>
  <c r="R261"/>
  <c r="P261"/>
  <c r="BI260"/>
  <c r="BH260"/>
  <c r="BG260"/>
  <c r="BF260"/>
  <c r="T260"/>
  <c r="R260"/>
  <c r="P260"/>
  <c r="BI259"/>
  <c r="BH259"/>
  <c r="BG259"/>
  <c r="BF259"/>
  <c r="T259"/>
  <c r="R259"/>
  <c r="P259"/>
  <c r="BI258"/>
  <c r="BH258"/>
  <c r="BG258"/>
  <c r="BF258"/>
  <c r="T258"/>
  <c r="R258"/>
  <c r="P258"/>
  <c r="BI256"/>
  <c r="BH256"/>
  <c r="BG256"/>
  <c r="BF256"/>
  <c r="T256"/>
  <c r="R256"/>
  <c r="P256"/>
  <c r="BI255"/>
  <c r="BH255"/>
  <c r="BG255"/>
  <c r="BF255"/>
  <c r="T255"/>
  <c r="R255"/>
  <c r="P255"/>
  <c r="BI254"/>
  <c r="BH254"/>
  <c r="BG254"/>
  <c r="BF254"/>
  <c r="T254"/>
  <c r="R254"/>
  <c r="P254"/>
  <c r="BI253"/>
  <c r="BH253"/>
  <c r="BG253"/>
  <c r="BF253"/>
  <c r="T253"/>
  <c r="R253"/>
  <c r="P253"/>
  <c r="BI251"/>
  <c r="BH251"/>
  <c r="BG251"/>
  <c r="BF251"/>
  <c r="T251"/>
  <c r="T250"/>
  <c r="R251"/>
  <c r="R250"/>
  <c r="P251"/>
  <c r="P250"/>
  <c r="BI249"/>
  <c r="BH249"/>
  <c r="BG249"/>
  <c r="BF249"/>
  <c r="T249"/>
  <c r="R249"/>
  <c r="P249"/>
  <c r="BI248"/>
  <c r="BH248"/>
  <c r="BG248"/>
  <c r="BF248"/>
  <c r="T248"/>
  <c r="R248"/>
  <c r="P248"/>
  <c r="BI246"/>
  <c r="BH246"/>
  <c r="BG246"/>
  <c r="BF246"/>
  <c r="T246"/>
  <c r="R246"/>
  <c r="P246"/>
  <c r="BI245"/>
  <c r="BH245"/>
  <c r="BG245"/>
  <c r="BF245"/>
  <c r="T245"/>
  <c r="R245"/>
  <c r="P245"/>
  <c r="BI243"/>
  <c r="BH243"/>
  <c r="BG243"/>
  <c r="BF243"/>
  <c r="T243"/>
  <c r="T242"/>
  <c r="R243"/>
  <c r="R242"/>
  <c r="P243"/>
  <c r="P242"/>
  <c r="BI240"/>
  <c r="BH240"/>
  <c r="BG240"/>
  <c r="BF240"/>
  <c r="T240"/>
  <c r="R240"/>
  <c r="P240"/>
  <c r="BI239"/>
  <c r="BH239"/>
  <c r="BG239"/>
  <c r="BF239"/>
  <c r="T239"/>
  <c r="R239"/>
  <c r="P239"/>
  <c r="BI238"/>
  <c r="BH238"/>
  <c r="BG238"/>
  <c r="BF238"/>
  <c r="T238"/>
  <c r="R238"/>
  <c r="P238"/>
  <c r="BI237"/>
  <c r="BH237"/>
  <c r="BG237"/>
  <c r="BF237"/>
  <c r="T237"/>
  <c r="R237"/>
  <c r="P237"/>
  <c r="BI235"/>
  <c r="BH235"/>
  <c r="BG235"/>
  <c r="BF235"/>
  <c r="T235"/>
  <c r="R235"/>
  <c r="P235"/>
  <c r="BI234"/>
  <c r="BH234"/>
  <c r="BG234"/>
  <c r="BF234"/>
  <c r="T234"/>
  <c r="R234"/>
  <c r="P234"/>
  <c r="BI231"/>
  <c r="BH231"/>
  <c r="BG231"/>
  <c r="BF231"/>
  <c r="T231"/>
  <c r="T230"/>
  <c r="R231"/>
  <c r="R230"/>
  <c r="P231"/>
  <c r="P230"/>
  <c r="BI229"/>
  <c r="BH229"/>
  <c r="BG229"/>
  <c r="BF229"/>
  <c r="T229"/>
  <c r="R229"/>
  <c r="P229"/>
  <c r="BI228"/>
  <c r="BH228"/>
  <c r="BG228"/>
  <c r="BF228"/>
  <c r="T228"/>
  <c r="R228"/>
  <c r="P228"/>
  <c r="BI227"/>
  <c r="BH227"/>
  <c r="BG227"/>
  <c r="BF227"/>
  <c r="T227"/>
  <c r="R227"/>
  <c r="P227"/>
  <c r="BI226"/>
  <c r="BH226"/>
  <c r="BG226"/>
  <c r="BF226"/>
  <c r="T226"/>
  <c r="R226"/>
  <c r="P226"/>
  <c r="BI225"/>
  <c r="BH225"/>
  <c r="BG225"/>
  <c r="BF225"/>
  <c r="T225"/>
  <c r="R225"/>
  <c r="P225"/>
  <c r="BI224"/>
  <c r="BH224"/>
  <c r="BG224"/>
  <c r="BF224"/>
  <c r="T224"/>
  <c r="R224"/>
  <c r="P224"/>
  <c r="BI223"/>
  <c r="BH223"/>
  <c r="BG223"/>
  <c r="BF223"/>
  <c r="T223"/>
  <c r="R223"/>
  <c r="P223"/>
  <c r="BI222"/>
  <c r="BH222"/>
  <c r="BG222"/>
  <c r="BF222"/>
  <c r="T222"/>
  <c r="R222"/>
  <c r="P222"/>
  <c r="BI221"/>
  <c r="BH221"/>
  <c r="BG221"/>
  <c r="BF221"/>
  <c r="T221"/>
  <c r="R221"/>
  <c r="P221"/>
  <c r="BI220"/>
  <c r="BH220"/>
  <c r="BG220"/>
  <c r="BF220"/>
  <c r="T220"/>
  <c r="R220"/>
  <c r="P220"/>
  <c r="BI219"/>
  <c r="BH219"/>
  <c r="BG219"/>
  <c r="BF219"/>
  <c r="T219"/>
  <c r="R219"/>
  <c r="P219"/>
  <c r="BI217"/>
  <c r="BH217"/>
  <c r="BG217"/>
  <c r="BF217"/>
  <c r="T217"/>
  <c r="R217"/>
  <c r="P217"/>
  <c r="BI215"/>
  <c r="BH215"/>
  <c r="BG215"/>
  <c r="BF215"/>
  <c r="T215"/>
  <c r="R215"/>
  <c r="P215"/>
  <c r="BI201"/>
  <c r="BH201"/>
  <c r="BG201"/>
  <c r="BF201"/>
  <c r="T201"/>
  <c r="R201"/>
  <c r="P201"/>
  <c r="BI197"/>
  <c r="BH197"/>
  <c r="BG197"/>
  <c r="BF197"/>
  <c r="T197"/>
  <c r="R197"/>
  <c r="P197"/>
  <c r="BI196"/>
  <c r="BH196"/>
  <c r="BG196"/>
  <c r="BF196"/>
  <c r="T196"/>
  <c r="R196"/>
  <c r="P196"/>
  <c r="BI195"/>
  <c r="BH195"/>
  <c r="BG195"/>
  <c r="BF195"/>
  <c r="T195"/>
  <c r="R195"/>
  <c r="P195"/>
  <c r="BI194"/>
  <c r="BH194"/>
  <c r="BG194"/>
  <c r="BF194"/>
  <c r="T194"/>
  <c r="R194"/>
  <c r="P194"/>
  <c r="BI193"/>
  <c r="BH193"/>
  <c r="BG193"/>
  <c r="BF193"/>
  <c r="T193"/>
  <c r="R193"/>
  <c r="P193"/>
  <c r="BI191"/>
  <c r="BH191"/>
  <c r="BG191"/>
  <c r="BF191"/>
  <c r="T191"/>
  <c r="R191"/>
  <c r="P191"/>
  <c r="BI190"/>
  <c r="BH190"/>
  <c r="BG190"/>
  <c r="BF190"/>
  <c r="T190"/>
  <c r="R190"/>
  <c r="P190"/>
  <c r="BI186"/>
  <c r="BH186"/>
  <c r="BG186"/>
  <c r="BF186"/>
  <c r="T186"/>
  <c r="R186"/>
  <c r="P186"/>
  <c r="BI184"/>
  <c r="BH184"/>
  <c r="BG184"/>
  <c r="BF184"/>
  <c r="T184"/>
  <c r="R184"/>
  <c r="P184"/>
  <c r="BI171"/>
  <c r="BH171"/>
  <c r="BG171"/>
  <c r="BF171"/>
  <c r="T171"/>
  <c r="R171"/>
  <c r="P171"/>
  <c r="BI165"/>
  <c r="BH165"/>
  <c r="BG165"/>
  <c r="BF165"/>
  <c r="T165"/>
  <c r="R165"/>
  <c r="P165"/>
  <c r="BI156"/>
  <c r="BH156"/>
  <c r="BG156"/>
  <c r="BF156"/>
  <c r="T156"/>
  <c r="R156"/>
  <c r="P156"/>
  <c r="BI147"/>
  <c r="BH147"/>
  <c r="BG147"/>
  <c r="BF147"/>
  <c r="T147"/>
  <c r="R147"/>
  <c r="P147"/>
  <c r="BI142"/>
  <c r="BH142"/>
  <c r="BG142"/>
  <c r="BF142"/>
  <c r="T142"/>
  <c r="R142"/>
  <c r="P142"/>
  <c r="BI136"/>
  <c r="BH136"/>
  <c r="BG136"/>
  <c r="BF136"/>
  <c r="T136"/>
  <c r="R136"/>
  <c r="P136"/>
  <c r="BI135"/>
  <c r="BH135"/>
  <c r="BG135"/>
  <c r="BF135"/>
  <c r="T135"/>
  <c r="R135"/>
  <c r="P135"/>
  <c r="BI123"/>
  <c r="BH123"/>
  <c r="BG123"/>
  <c r="BF123"/>
  <c r="T123"/>
  <c r="R123"/>
  <c r="P123"/>
  <c r="BI120"/>
  <c r="BH120"/>
  <c r="BG120"/>
  <c r="BF120"/>
  <c r="T120"/>
  <c r="R120"/>
  <c r="P120"/>
  <c r="J114"/>
  <c r="J113"/>
  <c r="F113"/>
  <c r="F111"/>
  <c r="E109"/>
  <c r="J59"/>
  <c r="J58"/>
  <c r="F58"/>
  <c r="F56"/>
  <c r="E54"/>
  <c r="J20"/>
  <c r="E20"/>
  <c r="F114"/>
  <c r="J19"/>
  <c r="J14"/>
  <c r="J56"/>
  <c r="E7"/>
  <c r="E105"/>
  <c i="1" r="L50"/>
  <c r="AM50"/>
  <c r="AM49"/>
  <c r="L49"/>
  <c r="AM47"/>
  <c r="L47"/>
  <c r="L45"/>
  <c r="L44"/>
  <c i="3" r="J106"/>
  <c i="2" r="J313"/>
  <c r="BK262"/>
  <c r="BK229"/>
  <c r="J186"/>
  <c r="J326"/>
  <c r="J302"/>
  <c r="J267"/>
  <c r="J238"/>
  <c r="BK194"/>
  <c i="3" r="J96"/>
  <c i="2" r="J304"/>
  <c r="BK251"/>
  <c r="BK191"/>
  <c r="BK120"/>
  <c r="BK313"/>
  <c r="BK282"/>
  <c r="BK271"/>
  <c r="BK196"/>
  <c i="3" r="BK101"/>
  <c i="2" r="J310"/>
  <c r="J291"/>
  <c r="BK268"/>
  <c r="BK249"/>
  <c r="J221"/>
  <c r="BK147"/>
  <c i="3" r="BK110"/>
  <c i="2" r="BK310"/>
  <c r="BK288"/>
  <c r="J268"/>
  <c r="BK238"/>
  <c r="BK222"/>
  <c i="3" r="J101"/>
  <c i="2" r="J237"/>
  <c r="BK321"/>
  <c r="J307"/>
  <c r="J272"/>
  <c r="J246"/>
  <c r="BK223"/>
  <c i="3" r="J115"/>
  <c i="2" r="J303"/>
  <c r="J279"/>
  <c r="J255"/>
  <c r="J135"/>
  <c r="BK320"/>
  <c r="BK281"/>
  <c r="BK193"/>
  <c r="BK123"/>
  <c i="3" r="J108"/>
  <c i="2" r="BK290"/>
  <c r="BK267"/>
  <c r="J195"/>
  <c r="J323"/>
  <c r="BK307"/>
  <c r="BK265"/>
  <c r="J240"/>
  <c r="J201"/>
  <c r="J165"/>
  <c i="3" r="J98"/>
  <c i="2" r="J295"/>
  <c r="BK274"/>
  <c r="BK246"/>
  <c r="BK225"/>
  <c i="1" r="AS57"/>
  <c i="2" r="J298"/>
  <c r="BK220"/>
  <c i="3" r="J116"/>
  <c i="2" r="J309"/>
  <c r="BK285"/>
  <c r="J234"/>
  <c i="3" r="BK118"/>
  <c i="2" r="BK325"/>
  <c r="J280"/>
  <c r="BK243"/>
  <c r="BK201"/>
  <c i="3" r="BK106"/>
  <c i="2" r="BK303"/>
  <c r="J274"/>
  <c r="BK224"/>
  <c r="BK142"/>
  <c r="J324"/>
  <c r="J285"/>
  <c r="BK272"/>
  <c r="BK226"/>
  <c i="3" r="BK109"/>
  <c i="2" r="J318"/>
  <c r="BK305"/>
  <c r="J271"/>
  <c r="BK245"/>
  <c r="J215"/>
  <c r="J184"/>
  <c i="3" r="J118"/>
  <c i="2" r="BK306"/>
  <c r="BK284"/>
  <c r="J261"/>
  <c r="BK234"/>
  <c r="BK190"/>
  <c r="J299"/>
  <c r="BK239"/>
  <c i="3" r="J94"/>
  <c i="2" r="BK289"/>
  <c r="BK258"/>
  <c r="BK231"/>
  <c r="BK197"/>
  <c r="BK295"/>
  <c r="BK256"/>
  <c r="J235"/>
  <c r="BK165"/>
  <c i="3" r="BK111"/>
  <c i="2" r="BK308"/>
  <c r="J283"/>
  <c r="BK228"/>
  <c r="J190"/>
  <c i="3" r="J112"/>
  <c i="2" r="BK323"/>
  <c r="BK283"/>
  <c r="BK260"/>
  <c r="BK171"/>
  <c r="J312"/>
  <c r="BK298"/>
  <c r="J262"/>
  <c r="J222"/>
  <c r="BK186"/>
  <c r="J270"/>
  <c i="3" r="BK103"/>
  <c i="2" r="J296"/>
  <c r="J282"/>
  <c r="J258"/>
  <c r="J223"/>
  <c i="3" r="J110"/>
  <c i="2" r="BK294"/>
  <c r="J227"/>
  <c i="3" r="BK115"/>
  <c i="2" r="BK296"/>
  <c r="BK253"/>
  <c r="J239"/>
  <c r="J219"/>
  <c r="BK318"/>
  <c r="J294"/>
  <c r="J259"/>
  <c r="J231"/>
  <c r="J120"/>
  <c i="3" r="BK94"/>
  <c i="2" r="BK292"/>
  <c r="J254"/>
  <c r="BK221"/>
  <c r="J156"/>
  <c i="3" r="J111"/>
  <c i="2" r="BK317"/>
  <c r="J275"/>
  <c r="J248"/>
  <c r="BK184"/>
  <c r="BK326"/>
  <c r="J308"/>
  <c r="BK275"/>
  <c r="J243"/>
  <c r="J220"/>
  <c r="J191"/>
  <c r="J123"/>
  <c i="3" r="J97"/>
  <c i="2" r="BK291"/>
  <c r="J265"/>
  <c r="BK240"/>
  <c r="BK195"/>
  <c r="BK301"/>
  <c r="BK248"/>
  <c r="J196"/>
  <c i="3" r="J103"/>
  <c i="2" r="BK302"/>
  <c r="J284"/>
  <c r="J245"/>
  <c r="BK217"/>
  <c i="3" r="BK98"/>
  <c i="2" r="J305"/>
  <c r="BK261"/>
  <c r="BK219"/>
  <c r="J142"/>
  <c r="J325"/>
  <c r="BK299"/>
  <c r="J256"/>
  <c r="J217"/>
  <c r="J136"/>
  <c r="BK309"/>
  <c r="BK280"/>
  <c r="BK259"/>
  <c r="BK135"/>
  <c r="J314"/>
  <c r="BK276"/>
  <c r="J260"/>
  <c r="BK237"/>
  <c r="J193"/>
  <c r="BK136"/>
  <c i="3" r="J109"/>
  <c r="BK96"/>
  <c i="2" r="BK279"/>
  <c r="BK254"/>
  <c r="BK227"/>
  <c r="J147"/>
  <c r="J289"/>
  <c r="J224"/>
  <c r="BK324"/>
  <c r="BK304"/>
  <c r="J276"/>
  <c r="J251"/>
  <c r="J225"/>
  <c i="3" r="J105"/>
  <c i="2" r="J317"/>
  <c r="J281"/>
  <c r="J253"/>
  <c r="J197"/>
  <c i="1" r="AS55"/>
  <c i="2" r="BK314"/>
  <c r="J288"/>
  <c r="BK235"/>
  <c r="J171"/>
  <c i="3" r="BK116"/>
  <c r="BK97"/>
  <c i="2" r="J301"/>
  <c r="J277"/>
  <c r="J228"/>
  <c i="3" r="BK108"/>
  <c i="2" r="J320"/>
  <c r="J306"/>
  <c r="J290"/>
  <c r="BK255"/>
  <c r="J226"/>
  <c r="J194"/>
  <c i="3" r="BK112"/>
  <c r="BK105"/>
  <c i="2" r="BK312"/>
  <c r="J292"/>
  <c r="BK270"/>
  <c r="J249"/>
  <c r="J229"/>
  <c r="BK156"/>
  <c r="J321"/>
  <c r="BK277"/>
  <c r="BK215"/>
  <c l="1" r="BK236"/>
  <c r="J236"/>
  <c r="J73"/>
  <c r="BK244"/>
  <c r="J244"/>
  <c r="J76"/>
  <c r="T247"/>
  <c r="T252"/>
  <c r="R293"/>
  <c r="R319"/>
  <c r="P119"/>
  <c r="P118"/>
  <c r="BK218"/>
  <c r="J218"/>
  <c r="J70"/>
  <c r="R233"/>
  <c r="P247"/>
  <c r="P252"/>
  <c r="BK266"/>
  <c r="J266"/>
  <c r="J83"/>
  <c r="R269"/>
  <c r="T287"/>
  <c r="BK300"/>
  <c r="J300"/>
  <c r="J90"/>
  <c r="P311"/>
  <c r="P316"/>
  <c r="T322"/>
  <c r="T119"/>
  <c r="T118"/>
  <c r="P214"/>
  <c r="R297"/>
  <c r="BK311"/>
  <c r="J311"/>
  <c r="J91"/>
  <c r="BK214"/>
  <c r="R214"/>
  <c r="T233"/>
  <c r="P244"/>
  <c r="BK252"/>
  <c r="J252"/>
  <c r="J79"/>
  <c r="R257"/>
  <c r="P269"/>
  <c r="R278"/>
  <c r="P293"/>
  <c r="T297"/>
  <c r="R311"/>
  <c r="T316"/>
  <c r="P319"/>
  <c i="3" r="P93"/>
  <c r="P107"/>
  <c i="2" r="R119"/>
  <c r="R118"/>
  <c r="T214"/>
  <c r="P233"/>
  <c r="T244"/>
  <c r="BK257"/>
  <c r="J257"/>
  <c r="J80"/>
  <c r="BK269"/>
  <c r="J269"/>
  <c r="J84"/>
  <c r="T278"/>
  <c r="P287"/>
  <c r="BK297"/>
  <c r="J297"/>
  <c r="J89"/>
  <c r="T300"/>
  <c r="BK322"/>
  <c r="J322"/>
  <c r="J95"/>
  <c i="3" r="P100"/>
  <c r="BK114"/>
  <c r="J114"/>
  <c r="J68"/>
  <c i="2" r="BK119"/>
  <c r="BK118"/>
  <c r="J118"/>
  <c r="J64"/>
  <c r="P218"/>
  <c r="R236"/>
  <c r="R244"/>
  <c r="P257"/>
  <c r="R266"/>
  <c r="R263"/>
  <c r="P278"/>
  <c r="BK293"/>
  <c r="J293"/>
  <c r="J88"/>
  <c r="R300"/>
  <c r="BK319"/>
  <c r="J319"/>
  <c r="J94"/>
  <c r="P322"/>
  <c i="3" r="R93"/>
  <c r="R100"/>
  <c r="T107"/>
  <c r="T114"/>
  <c i="2" r="T218"/>
  <c r="T236"/>
  <c r="BK247"/>
  <c r="J247"/>
  <c r="J77"/>
  <c r="R252"/>
  <c r="P266"/>
  <c r="P263"/>
  <c r="BK278"/>
  <c r="J278"/>
  <c r="J85"/>
  <c r="BK287"/>
  <c r="BK286"/>
  <c r="J286"/>
  <c r="J86"/>
  <c r="T293"/>
  <c r="P300"/>
  <c r="BK316"/>
  <c r="BK315"/>
  <c r="J315"/>
  <c r="J92"/>
  <c r="T319"/>
  <c i="3" r="BK93"/>
  <c r="J93"/>
  <c r="J65"/>
  <c r="BK100"/>
  <c r="J100"/>
  <c r="J66"/>
  <c r="BK107"/>
  <c r="J107"/>
  <c r="J67"/>
  <c r="P114"/>
  <c i="2" r="R218"/>
  <c r="BK233"/>
  <c r="J233"/>
  <c r="J72"/>
  <c r="P236"/>
  <c r="R247"/>
  <c r="T257"/>
  <c r="T266"/>
  <c r="T269"/>
  <c r="R287"/>
  <c r="R286"/>
  <c r="P297"/>
  <c r="T311"/>
  <c r="R316"/>
  <c r="R315"/>
  <c r="R322"/>
  <c i="3" r="T93"/>
  <c r="T92"/>
  <c r="T91"/>
  <c r="T100"/>
  <c r="R107"/>
  <c r="R114"/>
  <c i="2" r="F59"/>
  <c r="J111"/>
  <c r="BE123"/>
  <c r="BE142"/>
  <c r="BE190"/>
  <c r="BE191"/>
  <c r="BE309"/>
  <c r="BE317"/>
  <c i="3" r="E50"/>
  <c i="2" r="E50"/>
  <c r="BE194"/>
  <c r="BE197"/>
  <c r="BE219"/>
  <c r="BE220"/>
  <c r="BE221"/>
  <c r="BE237"/>
  <c r="BE251"/>
  <c r="BE255"/>
  <c r="BE256"/>
  <c r="BE260"/>
  <c r="BE262"/>
  <c r="BE267"/>
  <c r="BE277"/>
  <c r="BE290"/>
  <c r="BK242"/>
  <c r="J242"/>
  <c r="J75"/>
  <c i="3" r="F59"/>
  <c r="BE94"/>
  <c i="2" r="BE245"/>
  <c r="BE281"/>
  <c r="BE120"/>
  <c r="BE135"/>
  <c r="BE238"/>
  <c r="BE248"/>
  <c r="BE254"/>
  <c r="BE259"/>
  <c r="BE283"/>
  <c r="BE289"/>
  <c r="BE321"/>
  <c i="3" r="BE98"/>
  <c r="BE103"/>
  <c r="BE111"/>
  <c r="BE112"/>
  <c r="BE115"/>
  <c r="BE116"/>
  <c i="2" r="BE165"/>
  <c r="BE225"/>
  <c r="BE227"/>
  <c r="BE231"/>
  <c r="BE234"/>
  <c r="BE235"/>
  <c r="BE240"/>
  <c r="BE243"/>
  <c r="BE246"/>
  <c r="BE253"/>
  <c r="BE258"/>
  <c r="BE265"/>
  <c r="BE279"/>
  <c r="BE284"/>
  <c r="BE291"/>
  <c r="BE294"/>
  <c r="BE304"/>
  <c r="BE305"/>
  <c r="BE306"/>
  <c r="BE307"/>
  <c r="BE308"/>
  <c r="BE325"/>
  <c r="BK230"/>
  <c r="J230"/>
  <c r="J71"/>
  <c i="3" r="BE106"/>
  <c i="2" r="BE186"/>
  <c r="BE239"/>
  <c r="BE261"/>
  <c r="BE268"/>
  <c r="BE270"/>
  <c r="BE271"/>
  <c r="BE272"/>
  <c r="BE280"/>
  <c r="BE282"/>
  <c r="BE301"/>
  <c r="BE302"/>
  <c r="BE312"/>
  <c r="BE313"/>
  <c r="BE318"/>
  <c r="BE323"/>
  <c i="3" r="J56"/>
  <c r="BE105"/>
  <c r="BE118"/>
  <c i="2" r="BE136"/>
  <c r="BE147"/>
  <c r="BE195"/>
  <c r="BE196"/>
  <c r="BE215"/>
  <c r="BE217"/>
  <c r="BE223"/>
  <c r="BE224"/>
  <c r="BE228"/>
  <c r="BE229"/>
  <c r="BE249"/>
  <c r="BE274"/>
  <c r="BE276"/>
  <c r="BE285"/>
  <c r="BE296"/>
  <c r="BE298"/>
  <c r="BE314"/>
  <c r="BE324"/>
  <c r="BE326"/>
  <c r="BK250"/>
  <c r="J250"/>
  <c r="J78"/>
  <c i="3" r="BE96"/>
  <c r="BE97"/>
  <c r="BK117"/>
  <c r="J117"/>
  <c r="J69"/>
  <c i="2" r="BE156"/>
  <c r="BE171"/>
  <c r="BE184"/>
  <c r="BE193"/>
  <c r="BE201"/>
  <c r="BE222"/>
  <c r="BE226"/>
  <c r="BE275"/>
  <c r="BE288"/>
  <c r="BE292"/>
  <c r="BE295"/>
  <c r="BE299"/>
  <c r="BE303"/>
  <c r="BE310"/>
  <c r="BE320"/>
  <c r="BK264"/>
  <c r="J264"/>
  <c r="J82"/>
  <c i="3" r="BE101"/>
  <c r="BE108"/>
  <c r="BE109"/>
  <c r="BE110"/>
  <c i="2" r="F36"/>
  <c i="1" r="BA56"/>
  <c r="BA55"/>
  <c i="2" r="F37"/>
  <c i="1" r="BB56"/>
  <c r="BB55"/>
  <c i="3" r="J36"/>
  <c i="1" r="AW58"/>
  <c i="2" r="J36"/>
  <c i="1" r="AW56"/>
  <c i="3" r="F36"/>
  <c i="1" r="BA58"/>
  <c r="BA57"/>
  <c r="AW57"/>
  <c i="3" r="F38"/>
  <c i="1" r="BC58"/>
  <c r="BC57"/>
  <c r="AY57"/>
  <c i="2" r="F39"/>
  <c i="1" r="BD56"/>
  <c r="BD55"/>
  <c i="3" r="F39"/>
  <c i="1" r="BD58"/>
  <c r="BD57"/>
  <c r="AS54"/>
  <c i="3" r="F37"/>
  <c i="1" r="BB58"/>
  <c r="BB57"/>
  <c r="AX57"/>
  <c i="2" r="F38"/>
  <c i="1" r="BC56"/>
  <c r="BC55"/>
  <c r="AY55"/>
  <c i="2" l="1" r="R241"/>
  <c r="T241"/>
  <c r="T263"/>
  <c r="P241"/>
  <c i="3" r="P92"/>
  <c r="P91"/>
  <c i="1" r="AU58"/>
  <c i="2" r="BK213"/>
  <c r="J213"/>
  <c r="J68"/>
  <c r="P213"/>
  <c r="T213"/>
  <c r="T315"/>
  <c i="3" r="R92"/>
  <c r="R91"/>
  <c i="2" r="P315"/>
  <c r="T286"/>
  <c r="R213"/>
  <c r="R212"/>
  <c r="R117"/>
  <c r="P286"/>
  <c r="BK263"/>
  <c r="J263"/>
  <c r="J81"/>
  <c r="BK241"/>
  <c r="J241"/>
  <c r="J74"/>
  <c r="J287"/>
  <c r="J87"/>
  <c r="J214"/>
  <c r="J69"/>
  <c r="J316"/>
  <c r="J93"/>
  <c i="3" r="BK92"/>
  <c r="BK91"/>
  <c r="J91"/>
  <c r="J63"/>
  <c i="2" r="J119"/>
  <c r="J65"/>
  <c i="1" r="BD54"/>
  <c r="W33"/>
  <c r="AU57"/>
  <c i="2" r="J35"/>
  <c i="1" r="AV56"/>
  <c r="AT56"/>
  <c r="BA54"/>
  <c r="W30"/>
  <c r="AX55"/>
  <c r="BC54"/>
  <c r="W32"/>
  <c i="3" r="J35"/>
  <c i="1" r="AV58"/>
  <c r="AT58"/>
  <c r="BB54"/>
  <c r="W31"/>
  <c r="AW55"/>
  <c i="2" r="F35"/>
  <c i="1" r="AZ56"/>
  <c r="AZ55"/>
  <c r="AV55"/>
  <c i="3" r="F35"/>
  <c i="1" r="AZ58"/>
  <c r="AZ57"/>
  <c r="AV57"/>
  <c r="AT57"/>
  <c i="2" l="1" r="T212"/>
  <c r="T117"/>
  <c r="P212"/>
  <c r="P117"/>
  <c i="1" r="AU56"/>
  <c i="2" r="BK212"/>
  <c r="J212"/>
  <c r="J67"/>
  <c i="3" r="J92"/>
  <c r="J64"/>
  <c i="1" r="AT55"/>
  <c r="AW54"/>
  <c r="AK30"/>
  <c r="AZ54"/>
  <c r="AV54"/>
  <c r="AK29"/>
  <c r="AY54"/>
  <c i="3" r="J32"/>
  <c i="1" r="AG58"/>
  <c r="AG57"/>
  <c r="AN57"/>
  <c r="AX54"/>
  <c r="AU55"/>
  <c r="AU54"/>
  <c i="2" l="1" r="BK117"/>
  <c r="J117"/>
  <c i="1" r="AN58"/>
  <c i="3" r="J41"/>
  <c i="2" r="J32"/>
  <c i="1" r="AG56"/>
  <c r="AN56"/>
  <c r="W29"/>
  <c r="AT54"/>
  <c i="2" l="1" r="J63"/>
  <c r="J41"/>
  <c i="1" r="AG55"/>
  <c r="AN55"/>
  <c l="1" r="AG54"/>
  <c r="AN54"/>
  <c l="1" r="AK26"/>
  <c r="AK35"/>
</calcChain>
</file>

<file path=xl/sharedStrings.xml><?xml version="1.0" encoding="utf-8"?>
<sst xmlns="http://schemas.openxmlformats.org/spreadsheetml/2006/main">
  <si>
    <t>Export Komplet</t>
  </si>
  <si>
    <t>VZ</t>
  </si>
  <si>
    <t>2.0</t>
  </si>
  <si>
    <t>ZAMOK</t>
  </si>
  <si>
    <t>False</t>
  </si>
  <si>
    <t>{0b7272b3-d169-4294-9b88-a565a5343bfa}</t>
  </si>
  <si>
    <t>0,01</t>
  </si>
  <si>
    <t>21</t>
  </si>
  <si>
    <t>15</t>
  </si>
  <si>
    <t>REKAPITULACE STAVBY</t>
  </si>
  <si>
    <t xml:space="preserve">v ---  níže se nacházejí doplnkové a pomocné údaje k sestavám  --- v</t>
  </si>
  <si>
    <t>Návod na vyplnění</t>
  </si>
  <si>
    <t>0,001</t>
  </si>
  <si>
    <t>Kód:</t>
  </si>
  <si>
    <t>75_SLON_SO-04</t>
  </si>
  <si>
    <t>Měnit lze pouze buňky se žlutým podbarvením!_x000d_
_x000d_
1) v Rekapitulaci stavby vyplňte údaje o Uchazeči (přenesou se do ostatních sestav i v jiných listech)_x000d_
_x000d_
2) na vybraných listech vyplňte v sestavě Soupis prací ceny u položek</t>
  </si>
  <si>
    <t>Stavba:</t>
  </si>
  <si>
    <t>Karibuni - chovné zařízení pro slony</t>
  </si>
  <si>
    <t>KSO:</t>
  </si>
  <si>
    <t/>
  </si>
  <si>
    <t>CC-CZ:</t>
  </si>
  <si>
    <t>Místo:</t>
  </si>
  <si>
    <t>Zlín</t>
  </si>
  <si>
    <t>Datum:</t>
  </si>
  <si>
    <t>22. 6. 2020</t>
  </si>
  <si>
    <t>Zadavatel:</t>
  </si>
  <si>
    <t>IČ:</t>
  </si>
  <si>
    <t>00090026</t>
  </si>
  <si>
    <t>ZOO a zámek Zlín - Lešná, příspěvková organizace</t>
  </si>
  <si>
    <t>DIČ:</t>
  </si>
  <si>
    <t>Uchazeč:</t>
  </si>
  <si>
    <t>Vyplň údaj</t>
  </si>
  <si>
    <t>Projektant:</t>
  </si>
  <si>
    <t>03301087</t>
  </si>
  <si>
    <t>SVIŽN s.r.o.</t>
  </si>
  <si>
    <t>CZ03301087</t>
  </si>
  <si>
    <t>True</t>
  </si>
  <si>
    <t>Zpracovatel:</t>
  </si>
  <si>
    <t>Ing. Tomáš Alexi; Michal Volbrecht</t>
  </si>
  <si>
    <t>Poznámka:</t>
  </si>
  <si>
    <t>Soupis prací je sestaven s využitím Cenové soustavy ÚRS. Položky, které pochází z této cenové soustavy, jsou ve sloupci 'Cenová soustava' označeny popisem 'CS ÚRS' a úrovní příslušného kalendářního pololetí. Veškeré další informace vymezující popis a podmínky použití těchto položek z Cenové soustavy, které nejsou uvedeny přímo v soupisu prací, jsou neomezeně dálkově k dispozici na www.cs-urs.cz, sekce Cenové a technické podmínky.</t>
  </si>
  <si>
    <t>Cena bez DPH</t>
  </si>
  <si>
    <t>Sazba daně</t>
  </si>
  <si>
    <t>Základ daně</t>
  </si>
  <si>
    <t>Výše daně</t>
  </si>
  <si>
    <t>DPH</t>
  </si>
  <si>
    <t>základní</t>
  </si>
  <si>
    <t>snížená</t>
  </si>
  <si>
    <t>zákl. přenesená</t>
  </si>
  <si>
    <t>sníž. přenesená</t>
  </si>
  <si>
    <t>nulová</t>
  </si>
  <si>
    <t>Cena s DPH</t>
  </si>
  <si>
    <t>v</t>
  </si>
  <si>
    <t>CZK</t>
  </si>
  <si>
    <t>REKAPITULACE OBJEKTŮ STAVBY A SOUPISŮ PRACÍ</t>
  </si>
  <si>
    <t>Informatívní údaje z listů zakázek</t>
  </si>
  <si>
    <t>Kód</t>
  </si>
  <si>
    <t>Popis</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</si>
  <si>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</si>
  <si>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</si>
  <si>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</si>
  <si>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</si>
  <si>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</si>
  <si>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</si>
  <si>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</si>
  <si>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</si>
  <si>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</si>
  <si>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</si>
  <si>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</si>
  <si>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</si>
  <si>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</si>
  <si>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</si>
  <si>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</si>
  <si>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stavby celkem</t>
  </si>
  <si>
    <t>D</t>
  </si>
  <si>
    <t>0</t>
  </si>
  <si>
    <t>###NOIMPORT###</t>
  </si>
  <si>
    <t>IMPORT</t>
  </si>
  <si>
    <t>{00000000-0000-0000-0000-000000000000}</t>
  </si>
  <si>
    <t>SO.04</t>
  </si>
  <si>
    <t>Energokoridor</t>
  </si>
  <si>
    <t>STA</t>
  </si>
  <si>
    <t>1</t>
  </si>
  <si>
    <t>{1e9d2930-e94d-41fc-9538-5bcdc178680e}</t>
  </si>
  <si>
    <t>2</t>
  </si>
  <si>
    <t>/</t>
  </si>
  <si>
    <t>SO.04_1</t>
  </si>
  <si>
    <t>Soupis</t>
  </si>
  <si>
    <t>{bf382e4f-bc37-404c-a2a9-045c414ce7e9}</t>
  </si>
  <si>
    <t>VON</t>
  </si>
  <si>
    <t>Vedlejší a ostatní náklady</t>
  </si>
  <si>
    <t>{38a941f7-19f8-49e7-bd94-35351e2698b9}</t>
  </si>
  <si>
    <t>VON_2</t>
  </si>
  <si>
    <t>Vedlejší a ostatní náklady - etapa 2</t>
  </si>
  <si>
    <t>{e0288ad8-a238-42dc-969c-abc48e4101e1}</t>
  </si>
  <si>
    <t>KRYCÍ LIST SOUPISU PRACÍ</t>
  </si>
  <si>
    <t>Objekt:</t>
  </si>
  <si>
    <t>SO.04 - Energokoridor</t>
  </si>
  <si>
    <t>Soupis:</t>
  </si>
  <si>
    <t>SO.04_1 - Energokoridor</t>
  </si>
  <si>
    <t>REKAPITULACE ČLENĚNÍ SOUPISU PRACÍ</t>
  </si>
  <si>
    <t>Kód dílu - Popis</t>
  </si>
  <si>
    <t>Cena celkem [CZK]</t>
  </si>
  <si>
    <t>-1</t>
  </si>
  <si>
    <t>HSV - Práce a dodávky HSV</t>
  </si>
  <si>
    <t xml:space="preserve">    1 - Zemní práce</t>
  </si>
  <si>
    <t xml:space="preserve">    4 - Vodorovné konstrukce</t>
  </si>
  <si>
    <t>PSV - Práce a dodávky PSV</t>
  </si>
  <si>
    <t xml:space="preserve">    721 - Kanalizace</t>
  </si>
  <si>
    <t xml:space="preserve">      721.1 - POTRUBÍ</t>
  </si>
  <si>
    <t xml:space="preserve">      721.2 - REVIZNÍ ŠACHTY - SPLAŠKOVÁ KANALIZACE</t>
  </si>
  <si>
    <t xml:space="preserve">      721.3 - ZAŘÍZENÍ</t>
  </si>
  <si>
    <t xml:space="preserve">      721.4 - KŘÍŽENÍ VODNÉHO TOKU</t>
  </si>
  <si>
    <t xml:space="preserve">      721.5 - OSTATNÍ</t>
  </si>
  <si>
    <t xml:space="preserve">    722 - Vodovod</t>
  </si>
  <si>
    <t xml:space="preserve">      722.1 - POTRUBÍ</t>
  </si>
  <si>
    <t xml:space="preserve">      722.2 - ULOŽENÍ POTRUBÍ</t>
  </si>
  <si>
    <t xml:space="preserve">      722.3 - ZAŘÍZENÍ</t>
  </si>
  <si>
    <t xml:space="preserve">      722.4 - ÚPRAVA VE STÁVAJÍCÍ VODÁRNĚ</t>
  </si>
  <si>
    <t xml:space="preserve">      722.5 - PŘÍPOJKY - PLÁNOVANÉ OBJEKTY</t>
  </si>
  <si>
    <t xml:space="preserve">      722.6 - OSTATNÍ</t>
  </si>
  <si>
    <t xml:space="preserve">    723 - Plynovod</t>
  </si>
  <si>
    <t xml:space="preserve">      723.1 - POTRUBÍ</t>
  </si>
  <si>
    <t xml:space="preserve">      723.2 - VÝKOPY</t>
  </si>
  <si>
    <t xml:space="preserve">      723.3 - PŘÍPOJKY - PLÁNOVANÉ OBJEKTY</t>
  </si>
  <si>
    <t xml:space="preserve">      723.4 - OSTATNÍ</t>
  </si>
  <si>
    <t xml:space="preserve">    741 - Elektroinstalace - silnoproud</t>
  </si>
  <si>
    <t xml:space="preserve">      5 - Ostatní</t>
  </si>
  <si>
    <t xml:space="preserve">      741.2 - Rozvaděče</t>
  </si>
  <si>
    <t xml:space="preserve">      741.3 - Ukončení kabelů</t>
  </si>
  <si>
    <t xml:space="preserve">      741.4 - Uložení kabelů</t>
  </si>
  <si>
    <t xml:space="preserve">      741.1 - Kabely a kabelové trasy</t>
  </si>
  <si>
    <t xml:space="preserve">    742 - Elektroinstalace - slaboproud</t>
  </si>
  <si>
    <t xml:space="preserve">      742.2 - Ukončení kabelů</t>
  </si>
  <si>
    <t xml:space="preserve">      742.3 - Ostatní</t>
  </si>
  <si>
    <t xml:space="preserve">      742.1 - Kabely a kabelové trasy</t>
  </si>
  <si>
    <t>SOUPIS PRACÍ</t>
  </si>
  <si>
    <t>PČ</t>
  </si>
  <si>
    <t>MJ</t>
  </si>
  <si>
    <t>Množství</t>
  </si>
  <si>
    <t>J.cena [CZK]</t>
  </si>
  <si>
    <t>Cenová soustava</t>
  </si>
  <si>
    <t>J. Nh [h]</t>
  </si>
  <si>
    <t>Nh celkem [h]</t>
  </si>
  <si>
    <t>J. hmotnost [t]</t>
  </si>
  <si>
    <t>Hmotnost celkem [t]</t>
  </si>
  <si>
    <t>J. suť [t]</t>
  </si>
  <si>
    <t>Suť Celkem [t]</t>
  </si>
  <si>
    <t>Náklady soupisu celkem</t>
  </si>
  <si>
    <t>HSV</t>
  </si>
  <si>
    <t>Práce a dodávky HSV</t>
  </si>
  <si>
    <t>ROZPOCET</t>
  </si>
  <si>
    <t>Zemní práce</t>
  </si>
  <si>
    <t>K</t>
  </si>
  <si>
    <t>121101101</t>
  </si>
  <si>
    <t>Sejmutí ornice nebo lesní půdy s vodorovným přemístěním na hromady v místě upotřebení nebo na dočasné či trvalé skládky se složením, na vzdálenost do 50 m</t>
  </si>
  <si>
    <t>m3</t>
  </si>
  <si>
    <t>CS ÚRS 2019 02</t>
  </si>
  <si>
    <t>4</t>
  </si>
  <si>
    <t>-2134616334</t>
  </si>
  <si>
    <t>VV</t>
  </si>
  <si>
    <t>výkres D.1.1.b-01</t>
  </si>
  <si>
    <t>"4.1" 3715,1*0,15</t>
  </si>
  <si>
    <t>131201103</t>
  </si>
  <si>
    <t>Hloubení nezapažených jam a zářezů s urovnáním dna do předepsaného profilu a spádu v hornině tř. 3 přes 1 000 do 5 000 m3</t>
  </si>
  <si>
    <t>-626812849</t>
  </si>
  <si>
    <t>výkres D.4.1.b-02</t>
  </si>
  <si>
    <t>řez A4</t>
  </si>
  <si>
    <t>((1,385+2,4)*5,91/2-1,385*0,79/2-4,11*0,54-2,57*0,3-2,02*0,48-0,63*1,085/2)*(1,56+19,07+45,74+30,4)</t>
  </si>
  <si>
    <t>řez B4</t>
  </si>
  <si>
    <t>((1,035+1,68)*4,49/2-1,035*0,6/2-2,35*0,275-1,39*0,306-0,63*1,1/2)*(119,78+72,67+13,31+11,87+7,81)</t>
  </si>
  <si>
    <t>řez C4</t>
  </si>
  <si>
    <t>((1,005+1,41)*5,051/2-1,005*0,58/2-2,24*0,275-1,69*0,225-0,53*0,91/2)*(13,67+8,43+64,54+14,99+56,05+36,57)</t>
  </si>
  <si>
    <t xml:space="preserve">křížení přepadu </t>
  </si>
  <si>
    <t>1,00*2,00*(0,5+2,0)</t>
  </si>
  <si>
    <t>"odečet ornice" -557,265</t>
  </si>
  <si>
    <t>Součet</t>
  </si>
  <si>
    <t>3</t>
  </si>
  <si>
    <t>131201109</t>
  </si>
  <si>
    <t>Hloubení nezapažených jam a zářezů s urovnáním dna do předepsaného profilu a spádu Příplatek k cenám za lepivost horniny tř. 3</t>
  </si>
  <si>
    <t>-1555781011</t>
  </si>
  <si>
    <t>162301101</t>
  </si>
  <si>
    <t>Vodorovné přemístění výkopku nebo sypaniny po suchu na obvyklém dopravním prostředku, bez naložení výkopku, avšak se složením bez rozhrnutí z horniny tř. 1 až 4 na vzdálenost přes 50 do 500 m</t>
  </si>
  <si>
    <t>1486139139</t>
  </si>
  <si>
    <t>"ornice" 557,265</t>
  </si>
  <si>
    <t>"hloubení zářezů" 1933,024</t>
  </si>
  <si>
    <t>"zásyp" 1380,086</t>
  </si>
  <si>
    <t>"násyp" 161,229</t>
  </si>
  <si>
    <t>5</t>
  </si>
  <si>
    <t>167101102</t>
  </si>
  <si>
    <t>Nakládání, skládání a překládání neulehlého výkopku nebo sypaniny nakládání, množství přes 100 m3, z hornin tř. 1 až 4</t>
  </si>
  <si>
    <t>-1984384475</t>
  </si>
  <si>
    <t>6</t>
  </si>
  <si>
    <t>171101104</t>
  </si>
  <si>
    <t>Uložení sypaniny do násypů s rozprostřením sypaniny ve vrstvách a s hrubým urovnáním zhutněných s uzavřením povrchu násypu z hornin soudržných s předepsanou mírou zhutnění v procentech výsledků zkoušek Proctor-Standard (dále jen PS) přes 100 do 102 % PS</t>
  </si>
  <si>
    <t>337198264</t>
  </si>
  <si>
    <t>(2,005*0,445/2)*(1,56+19,07+45,74+30,4)</t>
  </si>
  <si>
    <t>(1,6*0,27/2)*(119,78+72,67+13,31+11,87+7,81)</t>
  </si>
  <si>
    <t>(2,695*0,265/2)*(13,67+8,43+64,54+14,99+56,05+36,57)</t>
  </si>
  <si>
    <t>7</t>
  </si>
  <si>
    <t>171151101</t>
  </si>
  <si>
    <t>Hutnění boků násypů z hornin soudržných a sypkých pro jakýkoliv sklon, délku a míru zhutnění svahu</t>
  </si>
  <si>
    <t>m2</t>
  </si>
  <si>
    <t>487802171</t>
  </si>
  <si>
    <t>(0,79)*(1,56+19,07+45,74+30,4)</t>
  </si>
  <si>
    <t>(0,48)*(119,78+72,67+13,31+11,87+7,81)</t>
  </si>
  <si>
    <t>(0,475)*(13,67+8,43+64,54+14,99+56,05+36,57)</t>
  </si>
  <si>
    <t>8</t>
  </si>
  <si>
    <t>174101101</t>
  </si>
  <si>
    <t>Zásyp sypaninou z jakékoliv horniny s uložením výkopku ve vrstvách se zhutněním jam, šachet, rýh nebo kolem objektů v těchto vykopávkách</t>
  </si>
  <si>
    <t>-12908295</t>
  </si>
  <si>
    <t>"odečet obsypů" -892,769</t>
  </si>
  <si>
    <t>"odečet lože" -217,434</t>
  </si>
  <si>
    <t>9</t>
  </si>
  <si>
    <t>175151101</t>
  </si>
  <si>
    <t>Obsypání potrubí strojně sypaninou z vhodných hornin tř. 1 až 4 nebo materiálem připraveným podél výkopu ve vzdálenosti do 3 m od jeho kraje, pro jakoukoliv hloubku výkopu a míru zhutnění bez prohození sypaniny</t>
  </si>
  <si>
    <t>-1664669556</t>
  </si>
  <si>
    <t>((1,36+1,06)*0,525/2-pi*0,1^2)*(1,56+19,07+45,74+30,4)</t>
  </si>
  <si>
    <t>(0,1*0,1/2+1,37*0,3+(1,92+1,83)*0,09+(0,79+0,63)*0,16-2*pi*0,045^2-pi*0,025^2)*(1,56+19,07+45,74+30,4)</t>
  </si>
  <si>
    <t>((1,32+1,76)*0,275/2+(2,31+2,37)*0,12/2+(0,77+0,61)*0,07/2+0,26^2/2+0,33*0,1+(1,12+1,32)*0,34-2*0,045^2-pi*0,025^2)*(119,78+72,67+13,31+11,87+7,81)</t>
  </si>
  <si>
    <t>((2,01+2,45)*0,275/2+(3,00+3,07)*0,12/2+(0,77+0,61)*0,07/2+0,26^2/2+0,33*0,1+(1,12+1,32)*0,34)*(13,67+8,43+64,54+14,99+56,05+36,57)</t>
  </si>
  <si>
    <t>(-3*pi*0,045^2-pi*0,025^2)*(13,67+8,43+64,54+14,99+56,05+36,57)</t>
  </si>
  <si>
    <t>(1,00*0,5-pi*0,1^2)*(0,5+2,0)</t>
  </si>
  <si>
    <t>10</t>
  </si>
  <si>
    <t>M</t>
  </si>
  <si>
    <t>58337331</t>
  </si>
  <si>
    <t>štěrkopísek frakce 0/22</t>
  </si>
  <si>
    <t>t</t>
  </si>
  <si>
    <t>1556443314</t>
  </si>
  <si>
    <t>892,769*2 'Přepočtené koeficientem množství</t>
  </si>
  <si>
    <t>11</t>
  </si>
  <si>
    <t>181301112</t>
  </si>
  <si>
    <t>Rozprostření a urovnání ornice v rovině nebo ve svahu sklonu do 1:5 při souvislé ploše přes 500 m2, tl. vrstvy přes 100 do 150 mm</t>
  </si>
  <si>
    <t>1587509718</t>
  </si>
  <si>
    <t>"4.1" 3715,1</t>
  </si>
  <si>
    <t>12</t>
  </si>
  <si>
    <t>181451121</t>
  </si>
  <si>
    <t>Založení trávníku na půdě předem připravené plochy přes 1000 m2 výsevem včetně utažení lučního v rovině nebo na svahu do 1:5</t>
  </si>
  <si>
    <t>-739382976</t>
  </si>
  <si>
    <t>13</t>
  </si>
  <si>
    <t>00572100</t>
  </si>
  <si>
    <t>osivo jetelotráva intenzivní víceletá</t>
  </si>
  <si>
    <t>kg</t>
  </si>
  <si>
    <t>-511631412</t>
  </si>
  <si>
    <t>3715,1*0,015 'Přepočtené koeficientem množství</t>
  </si>
  <si>
    <t>14</t>
  </si>
  <si>
    <t>181951102</t>
  </si>
  <si>
    <t>Úprava pláně vyrovnáním výškových rozdílů v hornině tř. 1 až 4 se zhutněním</t>
  </si>
  <si>
    <t>891165475</t>
  </si>
  <si>
    <t>183403152</t>
  </si>
  <si>
    <t>Obdělání půdy vláčením v rovině nebo na svahu do 1:5</t>
  </si>
  <si>
    <t>558379531</t>
  </si>
  <si>
    <t>16</t>
  </si>
  <si>
    <t>183403153</t>
  </si>
  <si>
    <t>Obdělání půdy hrabáním v rovině nebo na svahu do 1:5</t>
  </si>
  <si>
    <t>735405585</t>
  </si>
  <si>
    <t>17</t>
  </si>
  <si>
    <t>183403161</t>
  </si>
  <si>
    <t>Obdělání půdy válením v rovině nebo na svahu do 1:5</t>
  </si>
  <si>
    <t>382168823</t>
  </si>
  <si>
    <t>18</t>
  </si>
  <si>
    <t>185804312</t>
  </si>
  <si>
    <t>Zalití rostlin vodou plochy záhonů jednotlivě přes 20 m2</t>
  </si>
  <si>
    <t>-2138862570</t>
  </si>
  <si>
    <t xml:space="preserve">3715,1*0,015    "zalití 15l na m2"</t>
  </si>
  <si>
    <t>Vodorovné konstrukce</t>
  </si>
  <si>
    <t>19</t>
  </si>
  <si>
    <t>451573111</t>
  </si>
  <si>
    <t>Lože pod potrubí, stoky a drobné objekty v otevřeném výkopu z písku a štěrkopísku do 63 mm</t>
  </si>
  <si>
    <t>-1596419312</t>
  </si>
  <si>
    <t>((1,06+1,00)*0,1/2+(1,54+1,44)*0,1/2+0,3*0,3/2+0,55*0,1+0,22*0,23/2+(1,45+1,39)*0,1/2)*(1,56+19,07+45,74+30,4)</t>
  </si>
  <si>
    <t>((1,6+1,54)*0,1/2+0,275^2/2+0,55*0,1+1,16*0,1)*(119,78+72,67+13,31+11,87+7,81)</t>
  </si>
  <si>
    <t>((2,29+2,23)*0,1/2+0,275^2/2+0,55*0,1+1,16*0,1)*(13,67+8,43+64,54+14,99+56,05+36,57)</t>
  </si>
  <si>
    <t>1,00*0,1*(0,5+2,0)</t>
  </si>
  <si>
    <t>PSV</t>
  </si>
  <si>
    <t>Práce a dodávky PSV</t>
  </si>
  <si>
    <t>721</t>
  </si>
  <si>
    <t>Kanalizace</t>
  </si>
  <si>
    <t>721.1</t>
  </si>
  <si>
    <t>POTRUBÍ</t>
  </si>
  <si>
    <t>20</t>
  </si>
  <si>
    <t>KAN.1.1.01</t>
  </si>
  <si>
    <t>Potrubí PVC KG 200 SN4</t>
  </si>
  <si>
    <t>m</t>
  </si>
  <si>
    <t>798342050</t>
  </si>
  <si>
    <t>P</t>
  </si>
  <si>
    <t>Poznámka k položce:_x000d_
Hrdlové trubky a tvarovky z tvrdého PVC – KG, včetně tvarovek, montážního a spojovacího materiálu, uvažovaný prořez 15%</t>
  </si>
  <si>
    <t>KAN.1.1.02</t>
  </si>
  <si>
    <t>Výtlak - svařované potrubí DN50 - PE, včetně tvarovek, závěsů, montážního a spojovacího materiálu, uvažovaný prořez 15%</t>
  </si>
  <si>
    <t>1758944128</t>
  </si>
  <si>
    <t>721.2</t>
  </si>
  <si>
    <t>REVIZNÍ ŠACHTY - SPLAŠKOVÁ KANALIZACE</t>
  </si>
  <si>
    <t>22</t>
  </si>
  <si>
    <t>KAN.2.1.01</t>
  </si>
  <si>
    <t>Plastová typizovaná šachta DN630, šachtový komplet, hloubka 1,0m, litinový poklop D400</t>
  </si>
  <si>
    <t>kpl</t>
  </si>
  <si>
    <t>-339418999</t>
  </si>
  <si>
    <t>23</t>
  </si>
  <si>
    <t>KAN.2.1.02</t>
  </si>
  <si>
    <t>Plastová typizovaná šachta DN630, šachtový komplet, hloubka 0,94m, litinový poklop D400</t>
  </si>
  <si>
    <t>-1138499955</t>
  </si>
  <si>
    <t>24</t>
  </si>
  <si>
    <t>KAN.2.1.03</t>
  </si>
  <si>
    <t>dno SU-M 500 Perfect Klasik</t>
  </si>
  <si>
    <t>ks</t>
  </si>
  <si>
    <t>46678690</t>
  </si>
  <si>
    <t>25</t>
  </si>
  <si>
    <t>KAN.2.1.04</t>
  </si>
  <si>
    <t>skruž TBS 800/1000-S</t>
  </si>
  <si>
    <t>-488435934</t>
  </si>
  <si>
    <t>26</t>
  </si>
  <si>
    <t>KAN.2.1.05</t>
  </si>
  <si>
    <t>skruž TBS 800/250-S</t>
  </si>
  <si>
    <t>-1315064010</t>
  </si>
  <si>
    <t>27</t>
  </si>
  <si>
    <t>KAN.2.1.06</t>
  </si>
  <si>
    <t>kónus TBS 800-625/365</t>
  </si>
  <si>
    <t>350538437</t>
  </si>
  <si>
    <t>28</t>
  </si>
  <si>
    <t>KAN.2.1.07</t>
  </si>
  <si>
    <t>poklop TRAFFIC</t>
  </si>
  <si>
    <t>-78571844</t>
  </si>
  <si>
    <t>29</t>
  </si>
  <si>
    <t>KAN.2.1.08</t>
  </si>
  <si>
    <t>1781980254</t>
  </si>
  <si>
    <t>30</t>
  </si>
  <si>
    <t>KAN.2.1.09</t>
  </si>
  <si>
    <t>735101507</t>
  </si>
  <si>
    <t>31</t>
  </si>
  <si>
    <t>KAN.2.1.10</t>
  </si>
  <si>
    <t>374837141</t>
  </si>
  <si>
    <t>32</t>
  </si>
  <si>
    <t>KAN.2.1.11</t>
  </si>
  <si>
    <t>-1021864514</t>
  </si>
  <si>
    <t>721.3</t>
  </si>
  <si>
    <t>ZAŘÍZENÍ</t>
  </si>
  <si>
    <t>33</t>
  </si>
  <si>
    <t>KAN.3.1.01</t>
  </si>
  <si>
    <t>Čerpací stanice splaškových vod</t>
  </si>
  <si>
    <t>soubor</t>
  </si>
  <si>
    <t>1885274959</t>
  </si>
  <si>
    <t>Poznámka k položce:_x000d_
Dodávka kompletní čerpací stanice, plastová nádrž vč. stropu v jednoplášťovém provedení, technologické vystrojení funkčními prostorami, čerpadly, trubními rozvody, systém plovákové signalizace a elektroinstalace stanice. Montáž čerpací stanice provést podle montážních pokynů výrobce. Nádrž stanice se osadí do výkopu na rovnou betonovou podkladní plochu, tloušťky dle únosnosti základové zeminy. Zpětný zásyp zeminou se bude provádět za současného napouštění nádrže vodou. Výsledná podoba objektu je zabudovaná kompletní čerpací stanice v upraveném zpevněném terénu s manipulačními vstupy, ukončené v ploše vhodným poklopem (litinový, kompozicový nebo z nerezavějící oceli).</t>
  </si>
  <si>
    <t>721.4</t>
  </si>
  <si>
    <t>KŘÍŽENÍ VODNÉHO TOKU</t>
  </si>
  <si>
    <t>34</t>
  </si>
  <si>
    <t>KAN.4.1.01</t>
  </si>
  <si>
    <t>Křížení potrubí výtlaku s vodním tokem bude min. 1,2m pod stávající dno a kolmo na osu toku.</t>
  </si>
  <si>
    <t>-843833049</t>
  </si>
  <si>
    <t>35</t>
  </si>
  <si>
    <t>KAN.4.1.02</t>
  </si>
  <si>
    <t>Konstrukce přechodu bude opevněna na každou stranu od osy potrubí 1,5 kamennou dlažbou.</t>
  </si>
  <si>
    <t>854670080</t>
  </si>
  <si>
    <t>721.5</t>
  </si>
  <si>
    <t>OSTATNÍ</t>
  </si>
  <si>
    <t>36</t>
  </si>
  <si>
    <t>KAN.5.1.01</t>
  </si>
  <si>
    <t>Zkouška těsnosti kanalizace</t>
  </si>
  <si>
    <t>-1270484782</t>
  </si>
  <si>
    <t>37</t>
  </si>
  <si>
    <t>KAN.5.1.02</t>
  </si>
  <si>
    <t>Montážní, upevňovací, těsnící a pomocný materiál, šrouby, konzoly, závitové tyče, objímky, antivibrační vložky, podložky a závěsy, těsnící tmely, lepící pásky,</t>
  </si>
  <si>
    <t>1235431496</t>
  </si>
  <si>
    <t>38</t>
  </si>
  <si>
    <t>KAN.5.1.03</t>
  </si>
  <si>
    <t>Pomocné konstrukce</t>
  </si>
  <si>
    <t>282635145</t>
  </si>
  <si>
    <t>39</t>
  </si>
  <si>
    <t>KAN.5.1.04</t>
  </si>
  <si>
    <t>Ochrana provedených konstrukcí</t>
  </si>
  <si>
    <t>-1498701212</t>
  </si>
  <si>
    <t>722</t>
  </si>
  <si>
    <t>Vodovod</t>
  </si>
  <si>
    <t>722.1</t>
  </si>
  <si>
    <t>40</t>
  </si>
  <si>
    <t>VOD.1.1.01</t>
  </si>
  <si>
    <t>Potrubí PE 100 SDR 11 Ø90x8,2, uvažovaný prořez 5%</t>
  </si>
  <si>
    <t>-1258776912</t>
  </si>
  <si>
    <t>722.2</t>
  </si>
  <si>
    <t>ULOŽENÍ POTRUBÍ</t>
  </si>
  <si>
    <t>41</t>
  </si>
  <si>
    <t>VOD.2.1.01</t>
  </si>
  <si>
    <t>Výstražná folie š. 100cm-modré barvy</t>
  </si>
  <si>
    <t>63070313</t>
  </si>
  <si>
    <t>42</t>
  </si>
  <si>
    <t>VOD.2.1.02</t>
  </si>
  <si>
    <t>Signalizační vodič</t>
  </si>
  <si>
    <t>2028669241</t>
  </si>
  <si>
    <t>722.3</t>
  </si>
  <si>
    <t>43</t>
  </si>
  <si>
    <t>VOD.3.1.01</t>
  </si>
  <si>
    <t>Automatická tlaková stanice - Kompaktní zařízení na zvyšování tlaku dle DIN 1988 a DIN EN 806 pro přímé nebo nepřímé připojení. Skládající se z paralelně zapojených, vertikálních vysokotlakých odstředivých čerpadel s normálním sáním, z nerezové oceli v suchoběžném provedení, přičemž každé čerpadlo disponuje jedním frekvenčním měničem. Připravené k okamžitému zapojení s pomocí potrubí z nerezové oceli a montáži na základní rám, včetně ovládacího zařízení s potřebným měřicím a nastavovacím vybavením. Počet čerpadel 2, Maximální provozní tlak PN 16 bar, tlak na nátoku 10 bar, Síťová přípojka 3~400 V, 50 Hz, Jmenovitý výkon motoru P2 3,00 kW, Jmenovitý proud IN 6,40 A, Jmenovité otáčky n 3500 ot./min, Izolační třída F , Třída krytí motoru IP55, Třída krytí spínací přístroj IP54</t>
  </si>
  <si>
    <t>-36178746</t>
  </si>
  <si>
    <t>44</t>
  </si>
  <si>
    <t>VOD.3.1.02</t>
  </si>
  <si>
    <t>Příslušenství: Plovákový spínač WA65 s kabelem o délce 10 m, Direct connection multipumps regulated příslušenství: DT5 Duo 80, PN 16</t>
  </si>
  <si>
    <t>-2143485640</t>
  </si>
  <si>
    <t>722.4</t>
  </si>
  <si>
    <t>ÚPRAVA VE STÁVAJÍCÍ VODÁRNĚ</t>
  </si>
  <si>
    <t>45</t>
  </si>
  <si>
    <t>VOD.4.1.01</t>
  </si>
  <si>
    <t>Automatický filtr na odstranění železa, manganu a nečistot. Instalační materiál (do 2m vzdálenosti), montáž, zprovoznění, zaškolení, doprava Technické parametry: • Hlavice – automatická časová • Objem náplně – 471l • Rozměry: v22700mm x š700mm x hl700mm • Tlak – max 8bar • Teplota vstupní vody – 2 až 40°C • Napětí – 230V/50Hz • Příkon – 5W • Připojení – 2″ • Odpad – 2“</t>
  </si>
  <si>
    <t>-537854521</t>
  </si>
  <si>
    <t>722.5</t>
  </si>
  <si>
    <t>PŘÍPOJKY - PLÁNOVANÉ OBJEKTY</t>
  </si>
  <si>
    <t>46</t>
  </si>
  <si>
    <t>VOD.5.1.01</t>
  </si>
  <si>
    <t>Potrubí PE 100 SDR 11 Ø63x5,8, uvažovaný prořez 5%</t>
  </si>
  <si>
    <t>1617270990</t>
  </si>
  <si>
    <t>47</t>
  </si>
  <si>
    <t>VOD.5.1.02</t>
  </si>
  <si>
    <t>Přípojkové šoupátko DN50</t>
  </si>
  <si>
    <t>1633134342</t>
  </si>
  <si>
    <t>48</t>
  </si>
  <si>
    <t>VOD.5.1.03</t>
  </si>
  <si>
    <t>Signalizační vodič CYY 2,5mm2</t>
  </si>
  <si>
    <t>-1050453810</t>
  </si>
  <si>
    <t>49</t>
  </si>
  <si>
    <t>VOD.5.1.04</t>
  </si>
  <si>
    <t>Výstražná folie - žlutá polyetylenová páska „Pozor plyn“</t>
  </si>
  <si>
    <t>-901416229</t>
  </si>
  <si>
    <t>722.6</t>
  </si>
  <si>
    <t>50</t>
  </si>
  <si>
    <t>VOD.6.1.01</t>
  </si>
  <si>
    <t>Odvzdušňovací ventil včetně betonového bloku a kotvících třmenů</t>
  </si>
  <si>
    <t>1245408097</t>
  </si>
  <si>
    <t>51</t>
  </si>
  <si>
    <t>VOD.6.1.02</t>
  </si>
  <si>
    <t>Tlaková zkouška potrubí</t>
  </si>
  <si>
    <t>-1363278044</t>
  </si>
  <si>
    <t>52</t>
  </si>
  <si>
    <t>VOD.6.1.03</t>
  </si>
  <si>
    <t>Napojení přípojky na řad</t>
  </si>
  <si>
    <t>1728074159</t>
  </si>
  <si>
    <t>53</t>
  </si>
  <si>
    <t>VOD.6.1.04</t>
  </si>
  <si>
    <t>955090365</t>
  </si>
  <si>
    <t>54</t>
  </si>
  <si>
    <t>VOD.6.1.05</t>
  </si>
  <si>
    <t>-1510217561</t>
  </si>
  <si>
    <t>723</t>
  </si>
  <si>
    <t>Plynovod</t>
  </si>
  <si>
    <t>723.1</t>
  </si>
  <si>
    <t>55</t>
  </si>
  <si>
    <t>PLYN.1.1.01</t>
  </si>
  <si>
    <t>Potrubí Ø50x4,6 100 SDR 11, uvažovaný prořez 5%</t>
  </si>
  <si>
    <t>-382176207</t>
  </si>
  <si>
    <t>723.2</t>
  </si>
  <si>
    <t>VÝKOPY</t>
  </si>
  <si>
    <t>56</t>
  </si>
  <si>
    <t>PLYN.2.1.01</t>
  </si>
  <si>
    <t>-1153734325</t>
  </si>
  <si>
    <t>57</t>
  </si>
  <si>
    <t>PLYN.2.1.02</t>
  </si>
  <si>
    <t>-1858141089</t>
  </si>
  <si>
    <t>723.3</t>
  </si>
  <si>
    <t>58</t>
  </si>
  <si>
    <t>PLYN.3.1.01</t>
  </si>
  <si>
    <t>Potrubí Ø32x3,0 100 SDR 11, uvažovaný prořez 5%</t>
  </si>
  <si>
    <t>712001237</t>
  </si>
  <si>
    <t>59</t>
  </si>
  <si>
    <t>PLYN.3.1.02</t>
  </si>
  <si>
    <t>Potrubí Ø40x3,7 100 SDR 11, uvažovaný prořez 5%</t>
  </si>
  <si>
    <t>1602855908</t>
  </si>
  <si>
    <t>60</t>
  </si>
  <si>
    <t>PLYN.3.1.03</t>
  </si>
  <si>
    <t>Betonový sloupek s integrovanou plynoměrnou skříní</t>
  </si>
  <si>
    <t>-206835989</t>
  </si>
  <si>
    <t>Poznámka k položce:_x000d_
viz část ASŘ</t>
  </si>
  <si>
    <t>61</t>
  </si>
  <si>
    <t>PLYN.3.1.04</t>
  </si>
  <si>
    <t>Uzavírací ventil DN25</t>
  </si>
  <si>
    <t>1266607279</t>
  </si>
  <si>
    <t>62</t>
  </si>
  <si>
    <t>PLYN.3.1.05</t>
  </si>
  <si>
    <t>Uzavírací ventil DN32</t>
  </si>
  <si>
    <t>-1443373297</t>
  </si>
  <si>
    <t>63</t>
  </si>
  <si>
    <t>PLYN.3.1.06</t>
  </si>
  <si>
    <t>-594555070</t>
  </si>
  <si>
    <t>64</t>
  </si>
  <si>
    <t>PLYN.3.1.07</t>
  </si>
  <si>
    <t>461034428</t>
  </si>
  <si>
    <t>723.4</t>
  </si>
  <si>
    <t>65</t>
  </si>
  <si>
    <t>PLYN.4.1.01</t>
  </si>
  <si>
    <t>Napojení na stávající rozvod STL plynu</t>
  </si>
  <si>
    <t>70886993</t>
  </si>
  <si>
    <t>66</t>
  </si>
  <si>
    <t>PLYN.4.1.02</t>
  </si>
  <si>
    <t>Chránička potrubí DN80</t>
  </si>
  <si>
    <t>1551930204</t>
  </si>
  <si>
    <t>67</t>
  </si>
  <si>
    <t>PLYN.4.1.03</t>
  </si>
  <si>
    <t>Zkouška těsností potrubí</t>
  </si>
  <si>
    <t>275157477</t>
  </si>
  <si>
    <t>68</t>
  </si>
  <si>
    <t>PLYN.4.1.04</t>
  </si>
  <si>
    <t>Součástí dodávky budou podpůrné konstrukce, objímky, závěsy, šrouby, dle zvoleného materiálu trub</t>
  </si>
  <si>
    <t>-517007632</t>
  </si>
  <si>
    <t>69</t>
  </si>
  <si>
    <t>PLYN.4.1.05</t>
  </si>
  <si>
    <t>Ochranný nátěr</t>
  </si>
  <si>
    <t>-58293750</t>
  </si>
  <si>
    <t>70</t>
  </si>
  <si>
    <t>PLYN.4.1.06</t>
  </si>
  <si>
    <t>1302486041</t>
  </si>
  <si>
    <t>71</t>
  </si>
  <si>
    <t>PLYN.4.1.07</t>
  </si>
  <si>
    <t>-1178960468</t>
  </si>
  <si>
    <t>741</t>
  </si>
  <si>
    <t>Elektroinstalace - silnoproud</t>
  </si>
  <si>
    <t>Ostatní</t>
  </si>
  <si>
    <t>90</t>
  </si>
  <si>
    <t>ESIL.5.01</t>
  </si>
  <si>
    <t>Protažení kabelů stávajícími trubkami do trafostanice</t>
  </si>
  <si>
    <t>-112964871</t>
  </si>
  <si>
    <t>91</t>
  </si>
  <si>
    <t>ESIL.5.02</t>
  </si>
  <si>
    <t>Napojení kabelů do stávajícího rozvaděče NN trafostanice</t>
  </si>
  <si>
    <t>-559799081</t>
  </si>
  <si>
    <t>92</t>
  </si>
  <si>
    <t>ESIL.5.03</t>
  </si>
  <si>
    <t>Úprava rozvaděče a doplnění v trafostanici rozvaděč NN</t>
  </si>
  <si>
    <t>439380530</t>
  </si>
  <si>
    <t>93</t>
  </si>
  <si>
    <t>ESIL.5.04</t>
  </si>
  <si>
    <t>Utěsnění prostupů</t>
  </si>
  <si>
    <t>-512601450</t>
  </si>
  <si>
    <t>94</t>
  </si>
  <si>
    <t>ESIL.5.05</t>
  </si>
  <si>
    <t>Značení systémů – štítky, popisky</t>
  </si>
  <si>
    <t>1822058032</t>
  </si>
  <si>
    <t>741.2</t>
  </si>
  <si>
    <t>Rozvaděče</t>
  </si>
  <si>
    <t>75</t>
  </si>
  <si>
    <t>ESIL.2.01</t>
  </si>
  <si>
    <t>Kabelový pilíř NN – plastový včetně kabelové skříně NN (4 poj, sady) + skříň pro optické kabely)</t>
  </si>
  <si>
    <t>1358055158</t>
  </si>
  <si>
    <t>76</t>
  </si>
  <si>
    <t>ESIL.2.02</t>
  </si>
  <si>
    <t>Kabelový pilíř NN – plastový včetně kabelové skříně NN (2 poj, sady) + skříň pro optické kabely)</t>
  </si>
  <si>
    <t>-1456893884</t>
  </si>
  <si>
    <t>77</t>
  </si>
  <si>
    <t>ESIL.2.03</t>
  </si>
  <si>
    <t>Přesun hmot</t>
  </si>
  <si>
    <t>%</t>
  </si>
  <si>
    <t>873314156</t>
  </si>
  <si>
    <t>741.3</t>
  </si>
  <si>
    <t>Ukončení kabelů</t>
  </si>
  <si>
    <t>78</t>
  </si>
  <si>
    <t>ESIL.3.01</t>
  </si>
  <si>
    <t>Ukončení vodičů v rozvaděči – do 4x185</t>
  </si>
  <si>
    <t>-1985745934</t>
  </si>
  <si>
    <t>79</t>
  </si>
  <si>
    <t>ESIL.3.02</t>
  </si>
  <si>
    <t>990224136</t>
  </si>
  <si>
    <t>741.4</t>
  </si>
  <si>
    <t>Uložení kabelů</t>
  </si>
  <si>
    <t>80</t>
  </si>
  <si>
    <t>ESIL.4.01</t>
  </si>
  <si>
    <t>Pásek FeZn 30/4</t>
  </si>
  <si>
    <t>-1570616710</t>
  </si>
  <si>
    <t>81</t>
  </si>
  <si>
    <t>ESIL.4.02</t>
  </si>
  <si>
    <t>Vodič FeZn 10 včetně svorek</t>
  </si>
  <si>
    <t>1831010565</t>
  </si>
  <si>
    <t>82</t>
  </si>
  <si>
    <t>ESIL.4.03</t>
  </si>
  <si>
    <t>Trubka zemní, červená o110 – 2m (4ks pro jeden pilíř)</t>
  </si>
  <si>
    <t>-1921817954</t>
  </si>
  <si>
    <t>83</t>
  </si>
  <si>
    <t>ESIL.4.04</t>
  </si>
  <si>
    <t>Beton základ pro pilíř 0,3m3</t>
  </si>
  <si>
    <t>-227376911</t>
  </si>
  <si>
    <t>84</t>
  </si>
  <si>
    <t>ESIL.4.05</t>
  </si>
  <si>
    <t>Základ pro pilíř, výkop jámy 0,3m3</t>
  </si>
  <si>
    <t>2082083882</t>
  </si>
  <si>
    <t>85</t>
  </si>
  <si>
    <t>ESIL.4.06</t>
  </si>
  <si>
    <t>Folie výstražná PVC š = 33</t>
  </si>
  <si>
    <t>-2090990238</t>
  </si>
  <si>
    <t>86</t>
  </si>
  <si>
    <t>ESIL.4.07</t>
  </si>
  <si>
    <t>Svorka SR 02</t>
  </si>
  <si>
    <t>-476034366</t>
  </si>
  <si>
    <t>87</t>
  </si>
  <si>
    <t>ESIL.4.08</t>
  </si>
  <si>
    <t>Svorka SR 03</t>
  </si>
  <si>
    <t>-1076060921</t>
  </si>
  <si>
    <t>88</t>
  </si>
  <si>
    <t>ESIL.4.09</t>
  </si>
  <si>
    <t>Antikorozní nátěr zemního spoje</t>
  </si>
  <si>
    <t>-17076704</t>
  </si>
  <si>
    <t>89</t>
  </si>
  <si>
    <t>ESIL.4.10</t>
  </si>
  <si>
    <t>71004205</t>
  </si>
  <si>
    <t>741.1</t>
  </si>
  <si>
    <t>Kabely a kabelové trasy</t>
  </si>
  <si>
    <t>72</t>
  </si>
  <si>
    <t>ESIL.1.01</t>
  </si>
  <si>
    <t>Kabel AYKY 3x185+95</t>
  </si>
  <si>
    <t>1224577343</t>
  </si>
  <si>
    <t>73</t>
  </si>
  <si>
    <t>ESIL.1.02</t>
  </si>
  <si>
    <t>Trubka ohebná PVC o110 zemní</t>
  </si>
  <si>
    <t>-1352463314</t>
  </si>
  <si>
    <t>74</t>
  </si>
  <si>
    <t>ESIL.1.03</t>
  </si>
  <si>
    <t>1563118341</t>
  </si>
  <si>
    <t>742</t>
  </si>
  <si>
    <t>Elektroinstalace - slaboproud</t>
  </si>
  <si>
    <t>742.2</t>
  </si>
  <si>
    <t>99</t>
  </si>
  <si>
    <t>ESLB.2.01</t>
  </si>
  <si>
    <t>Ukončení optického kabelu 24 vláken pomocí pigteilů včetně měření (optický svár)</t>
  </si>
  <si>
    <t>1560903948</t>
  </si>
  <si>
    <t>100</t>
  </si>
  <si>
    <t>ESLB.2.02</t>
  </si>
  <si>
    <t>608300403</t>
  </si>
  <si>
    <t>742.3</t>
  </si>
  <si>
    <t>101</t>
  </si>
  <si>
    <t>ESLB.3.01</t>
  </si>
  <si>
    <t>-1393971545</t>
  </si>
  <si>
    <t>102</t>
  </si>
  <si>
    <t>ESLB.3.02</t>
  </si>
  <si>
    <t>-157608115</t>
  </si>
  <si>
    <t>742.1</t>
  </si>
  <si>
    <t>95</t>
  </si>
  <si>
    <t>ESLB.1.01</t>
  </si>
  <si>
    <t>Optická kabel 24 vláken</t>
  </si>
  <si>
    <t>987877492</t>
  </si>
  <si>
    <t>96</t>
  </si>
  <si>
    <t>ESLB.1.02</t>
  </si>
  <si>
    <t>Chránička pro optické kabely vnější průměr 10mm, vnitřní průměr 6mm</t>
  </si>
  <si>
    <t>1093389730</t>
  </si>
  <si>
    <t>97</t>
  </si>
  <si>
    <t>ESLB.1.03</t>
  </si>
  <si>
    <t>Trubka ohebná PVC o110 zemní, bezhalogenová</t>
  </si>
  <si>
    <t>568598926</t>
  </si>
  <si>
    <t>98</t>
  </si>
  <si>
    <t>ESLB.1.04</t>
  </si>
  <si>
    <t>1112505099</t>
  </si>
  <si>
    <t>VON - Vedlejší a ostatní náklady</t>
  </si>
  <si>
    <t>VON_2 - Vedlejší a ostatní náklady - etapa 2</t>
  </si>
  <si>
    <t>VRN - Vedlejší a ostatní náklady</t>
  </si>
  <si>
    <t xml:space="preserve">    VRN1 - Průzkumné, geodetické a projektové práce</t>
  </si>
  <si>
    <t xml:space="preserve">    VRN3 - Zařízení staveniště</t>
  </si>
  <si>
    <t xml:space="preserve">    VRN4 - Inženýrská činnost</t>
  </si>
  <si>
    <t xml:space="preserve">    VRN5 - Finanční náklady</t>
  </si>
  <si>
    <t xml:space="preserve">    VRN9 - Ostatní náklady</t>
  </si>
  <si>
    <t>VRN</t>
  </si>
  <si>
    <t>VRN1</t>
  </si>
  <si>
    <t>Průzkumné, geodetické a projektové práce</t>
  </si>
  <si>
    <t>011103000</t>
  </si>
  <si>
    <t>Geologický průzkum bez rozlišení</t>
  </si>
  <si>
    <t>1024</t>
  </si>
  <si>
    <t>1310981896</t>
  </si>
  <si>
    <t>Poznámka k položce:_x000d_
zejména průzkum určující vhodnost zemin zemního tělesa pod komunikacemi</t>
  </si>
  <si>
    <t>012002000</t>
  </si>
  <si>
    <t>Geodetické práce</t>
  </si>
  <si>
    <t>-1625608128</t>
  </si>
  <si>
    <t>013254000</t>
  </si>
  <si>
    <t>Dokumentace skutečného provedení stavby</t>
  </si>
  <si>
    <t>-1143270461</t>
  </si>
  <si>
    <t>013294000-2</t>
  </si>
  <si>
    <t>Ostatní dokumentace - dokladová část</t>
  </si>
  <si>
    <t>vlastní</t>
  </si>
  <si>
    <t>820750753</t>
  </si>
  <si>
    <t>Poznámka k položce:_x000d_
Dokladová část dokumentace - certifikáty, prohlášení o shodě, protokoly s výsledky zkoušek a revizí apod.</t>
  </si>
  <si>
    <t>VRN3</t>
  </si>
  <si>
    <t>Zařízení staveniště</t>
  </si>
  <si>
    <t>030001000</t>
  </si>
  <si>
    <t>426594858</t>
  </si>
  <si>
    <t>Poznámka k položce:_x000d_
Náklady spojené s vybudváním, provozováním a odstraněním staveniště vč. energií, médií pro stavbu, náklady na ostrahu stavby a staveniště, náklady na závěrečný úklid stavby a okolí</t>
  </si>
  <si>
    <t>032403000</t>
  </si>
  <si>
    <t>Provizorní komunikace</t>
  </si>
  <si>
    <t>-222628531</t>
  </si>
  <si>
    <t>Poznámka k položce:_x000d_
staveništní komunikace v rozsahu cca 600 m (uvažuje se nezpevněná v š. 4 m, podél trasy koridoru), zpevněné skladovac plochy v rozsahu 200 m2</t>
  </si>
  <si>
    <t>032603000</t>
  </si>
  <si>
    <t>Čištění vozidel na výjezdu ze stavby</t>
  </si>
  <si>
    <t>1939333373</t>
  </si>
  <si>
    <t>034503000</t>
  </si>
  <si>
    <t>Informační tabule o probíhajícím projektu umístěná na oplocení staveniště</t>
  </si>
  <si>
    <t>1287669698</t>
  </si>
  <si>
    <t>VRN4</t>
  </si>
  <si>
    <t>Inženýrská činnost</t>
  </si>
  <si>
    <t>043002000</t>
  </si>
  <si>
    <t>Zkoušky a ostatní měření</t>
  </si>
  <si>
    <t>-225582881</t>
  </si>
  <si>
    <t>044002000</t>
  </si>
  <si>
    <t>Revize</t>
  </si>
  <si>
    <t>1081602171</t>
  </si>
  <si>
    <t>045002000</t>
  </si>
  <si>
    <t>Kompletační a koordinační činnost</t>
  </si>
  <si>
    <t>-609037186</t>
  </si>
  <si>
    <t>042903000</t>
  </si>
  <si>
    <t>kontrola Technické inspekce České republiky (TIČR)</t>
  </si>
  <si>
    <t>610392106</t>
  </si>
  <si>
    <t>XVRN01</t>
  </si>
  <si>
    <t>Opatření BOZP a zakrývání konstrukcí</t>
  </si>
  <si>
    <t>-1018571496</t>
  </si>
  <si>
    <t>Poznámka k položce:_x000d_
zajištění bezpečnosti na stavbě, spolupráce s koordinátorem BOZP, pravidelná kontrola bezpečnostních prvků a jejich průběžné doplňování</t>
  </si>
  <si>
    <t>VRN5</t>
  </si>
  <si>
    <t>Finanční náklady</t>
  </si>
  <si>
    <t>051002000</t>
  </si>
  <si>
    <t>Pojistné</t>
  </si>
  <si>
    <t>-31299992</t>
  </si>
  <si>
    <t>056002000</t>
  </si>
  <si>
    <t>Bankovní záruka</t>
  </si>
  <si>
    <t>1375147182</t>
  </si>
  <si>
    <t>VRN9</t>
  </si>
  <si>
    <t>Ostatní náklady</t>
  </si>
  <si>
    <t>XVRN02</t>
  </si>
  <si>
    <t>Ekologická likvidace odpadů</t>
  </si>
  <si>
    <t>56840312</t>
  </si>
  <si>
    <t>Poznámka k položce:_x000d_
Třídění stavebního odpadu a obalů (kontejnery na papír, plasty a směsný odpad (odřezky cihel, prořezový materiál z obkladů apod.)</t>
  </si>
  <si>
    <t>Struktura údajů, formát souboru a metodika pro zpracování</t>
  </si>
  <si>
    <t>Struktura</t>
  </si>
  <si>
    <t>Soubor je složen ze záložky Rekapitulace stavby a záložek s názvem soupisu prací pro jednotlivé objekty ve formátu XLSX. Každá ze záložek přitom obsahuje</t>
  </si>
  <si>
    <t>ještě samostatné sestavy vymezené orámovaním a nadpisem sestavy.</t>
  </si>
  <si>
    <r>
      <rPr>
        <rFont val="Arial CE"/>
        <charset val="238"/>
        <i val="1"/>
        <color auto="1"/>
        <sz val="8"/>
        <scheme val="none"/>
      </rPr>
      <t xml:space="preserve">Rekapitulace stavby </t>
    </r>
    <r>
      <rPr>
        <rFont val="Arial CE"/>
        <charset val="238"/>
        <color auto="1"/>
        <sz val="8"/>
        <scheme val="none"/>
      </rPr>
      <t>obsahuje sestavu Rekapitulace stavby a Rekapitulace objektů stavby a soupisů prací.</t>
    </r>
  </si>
  <si>
    <r>
      <t xml:space="preserve">V sestavě </t>
    </r>
    <r>
      <rPr>
        <rFont val="Arial CE"/>
        <charset val="238"/>
        <b val="1"/>
        <color auto="1"/>
        <sz val="8"/>
        <scheme val="none"/>
      </rPr>
      <t>Rekapitulace stavby</t>
    </r>
    <r>
      <rPr>
        <rFont val="Arial CE"/>
        <charset val="238"/>
        <color auto="1"/>
        <sz val="8"/>
        <scheme val="none"/>
      </rPr>
      <t xml:space="preserve"> jsou uvedeny informace identifikující předmět veřejné zakázky na stavební práce, KSO, CC-CZ, CZ-CPV, CZ-CPA a rekapitulaci </t>
    </r>
  </si>
  <si>
    <t>celkové nabídkové ceny uchazeče.</t>
  </si>
  <si>
    <t xml:space="preserve">Termínem "uchazeč" (resp. zhotovitel) se myslí "účastník zadávacího řízení" ve smyslu zákona o zadávání veřejných zakázek. </t>
  </si>
  <si>
    <r>
      <t xml:space="preserve">V sestavě </t>
    </r>
    <r>
      <rPr>
        <rFont val="Arial CE"/>
        <charset val="238"/>
        <b val="1"/>
        <color auto="1"/>
        <sz val="8"/>
        <scheme val="none"/>
      </rPr>
      <t>Rekapitulace objektů stavby a soupisů prací</t>
    </r>
    <r>
      <rPr>
        <rFont val="Arial CE"/>
        <charset val="238"/>
        <color auto="1"/>
        <sz val="8"/>
        <scheme val="none"/>
      </rPr>
      <t xml:space="preserve"> je uvedena rekapitulace stavebních objektů, inženýrských objektů, provozních souborů,</t>
    </r>
  </si>
  <si>
    <t>vedlejších a ostatních nákladů a ostatních nákladů s rekapitulací nabídkové ceny za jednotlivé soupisy prací. Na základě údaje Typ je možné</t>
  </si>
  <si>
    <t>identifikovat, zda se jedná o objekt nebo soupis prací pro daný objekt:</t>
  </si>
  <si>
    <t>Stavební objekt pozemní</t>
  </si>
  <si>
    <t>ING</t>
  </si>
  <si>
    <t>Stavební objekt inženýrský</t>
  </si>
  <si>
    <t>PRO</t>
  </si>
  <si>
    <t>Provozní soubor</t>
  </si>
  <si>
    <t>OST</t>
  </si>
  <si>
    <t>Soupis prací pro daný typ objektu</t>
  </si>
  <si>
    <r>
      <rPr>
        <rFont val="Arial CE"/>
        <charset val="238"/>
        <i val="1"/>
        <color auto="1"/>
        <sz val="8"/>
        <scheme val="none"/>
      </rPr>
      <t xml:space="preserve">Soupis prací </t>
    </r>
    <r>
      <rPr>
        <rFont val="Arial CE"/>
        <charset val="238"/>
        <color auto="1"/>
        <sz val="8"/>
        <scheme val="none"/>
      </rPr>
      <t>pro jednotlivé objekty obsahuje sestavy Krycí list soupisu prací, Rekapitulace členění soupisu prací, Soupis prací. Za soupis prací může být považován</t>
    </r>
  </si>
  <si>
    <t>i objekt stavby v případě, že neobsahuje podřízenou zakázku.</t>
  </si>
  <si>
    <r>
      <rPr>
        <rFont val="Arial CE"/>
        <charset val="238"/>
        <b val="1"/>
        <color auto="1"/>
        <sz val="8"/>
        <scheme val="none"/>
      </rPr>
      <t>Krycí list soupisu</t>
    </r>
    <r>
      <rPr>
        <rFont val="Arial CE"/>
        <charset val="238"/>
        <color auto="1"/>
        <sz val="8"/>
        <scheme val="none"/>
      </rPr>
      <t xml:space="preserve"> obsahuje rekapitulaci informací o předmětu veřejné zakázky ze sestavy Rekapitulace stavby, informaci o zařazení objektu do KSO, </t>
    </r>
  </si>
  <si>
    <t>CC-CZ, CZ-CPV, CZ-CPA a rekapitulaci celkové nabídkové ceny uchazeče za aktuální soupis prací.</t>
  </si>
  <si>
    <r>
      <rPr>
        <rFont val="Arial CE"/>
        <charset val="238"/>
        <b val="1"/>
        <color auto="1"/>
        <sz val="8"/>
        <scheme val="none"/>
      </rPr>
      <t>Rekapitulace členění soupisu prací</t>
    </r>
    <r>
      <rPr>
        <rFont val="Arial CE"/>
        <charset val="238"/>
        <color auto="1"/>
        <sz val="8"/>
        <scheme val="none"/>
      </rPr>
      <t xml:space="preserve"> obsahuje rekapitulaci soupisu prací ve všech úrovních členění soupisu tak, jak byla tato členění použita (např. </t>
    </r>
  </si>
  <si>
    <t>stavební díly, funkční díly, případně jiné členění) s rekapitulací nabídkové ceny.</t>
  </si>
  <si>
    <r>
      <rPr>
        <rFont val="Arial CE"/>
        <charset val="238"/>
        <b val="1"/>
        <color auto="1"/>
        <sz val="8"/>
        <scheme val="none"/>
      </rPr>
      <t xml:space="preserve">Soupis prací </t>
    </r>
    <r>
      <rPr>
        <rFont val="Arial CE"/>
        <charset val="238"/>
        <color auto="1"/>
        <sz val="8"/>
        <scheme val="none"/>
      </rPr>
      <t>obsahuje položky veškerých stavebních nebo montážních prací, dodávek materiálů a služeb nezbytných pro zhotovení stavebního objektu,</t>
    </r>
  </si>
  <si>
    <t>inženýrského objektu, provozního souboru, vedlejších a ostatních nákladů.</t>
  </si>
  <si>
    <t>Pro položky soupisu prací se zobrazují následující informace:</t>
  </si>
  <si>
    <t>Pořadové číslo položky v aktuálním soupisu</t>
  </si>
  <si>
    <t>TYP</t>
  </si>
  <si>
    <t xml:space="preserve">Typ položky: K - konstrukce, M - materiál, PP - plný popis, PSC - poznámka k souboru cen,  P - poznámka k položce, VV - výkaz výměr</t>
  </si>
  <si>
    <t>Kód položky</t>
  </si>
  <si>
    <t>Zkrácený popis položky</t>
  </si>
  <si>
    <t>Měrná jednotka položky</t>
  </si>
  <si>
    <t>Množství v měrné jednotce</t>
  </si>
  <si>
    <t>J.cena</t>
  </si>
  <si>
    <t xml:space="preserve">Jednotková cena položky. Zadaní může obsahovat namísto J.ceny sloupce J.materiál a J.montáž, jejichž součet definuje </t>
  </si>
  <si>
    <t>J.cenu položky.</t>
  </si>
  <si>
    <t xml:space="preserve">Cena celkem </t>
  </si>
  <si>
    <t>Celková cena položky daná jako součin množství a j.ceny</t>
  </si>
  <si>
    <t>Příslušnost položky do cenové soustavy</t>
  </si>
  <si>
    <t>Ke každé položce soupisu prací se na samostatných řádcích může zobrazovat:</t>
  </si>
  <si>
    <t>Plný popis položky</t>
  </si>
  <si>
    <t>Poznámka k souboru cen a poznámka zadavatele</t>
  </si>
  <si>
    <t>Výkaz výměr</t>
  </si>
  <si>
    <t>Pokud je k řádku výkazu výměr evidovaný údaj ve sloupci Kód, jedná se o definovaný odkaz, na který se může odvolávat výkaz výměr z jiné položky.</t>
  </si>
  <si>
    <t xml:space="preserve">Metodika pro zpracování </t>
  </si>
  <si>
    <t>Jednotlivé sestavy jsou v souboru provázány. Editovatelné pole jsou zvýrazněny žlutým podbarvením, ostatní pole neslouží k editaci a nesmí být jakkoliv</t>
  </si>
  <si>
    <t>modifikovány.</t>
  </si>
  <si>
    <t xml:space="preserve">Uchazeč je pro podání nabídky povinen vyplnit žlutě podbarvená pole: </t>
  </si>
  <si>
    <t xml:space="preserve">Pole Uchazeč v sestavě Rekapitulace stavby - zde uchazeč vyplní svůj název (název subjektu) </t>
  </si>
  <si>
    <t>Pole IČ a DIČ v sestavě Rekapitulace stavby - zde uchazeč vyplní svoje IČ a DIČ</t>
  </si>
  <si>
    <t>Datum v sestavě Rekapitulace stavby - zde uchazeč vyplní datum vytvoření nabídky</t>
  </si>
  <si>
    <t>J.cena = jednotková cena v sestavě Soupis prací o maximálním počtu desetinných míst uvedených v poli</t>
  </si>
  <si>
    <t>- pokud sestavy soupisů prací obsahují pole J.cena, měla by být všechna tato pole vyplněna nenulovými</t>
  </si>
  <si>
    <t>Poznámka - nepovinný údaj pro položku soupisu</t>
  </si>
  <si>
    <t>V případě, že sestavy soupisů prací neobsahují pole J.cena, potom ve všech soupisech prací obsahují pole:</t>
  </si>
  <si>
    <t xml:space="preserve"> - J.materiál - jednotková cena materiálu </t>
  </si>
  <si>
    <t xml:space="preserve"> - J.montáž - jednotková cena montáže</t>
  </si>
  <si>
    <t>Uchazeč v tomto případě by měl vyplnit všechna pole J.materiál a pole J.montáž nenulovými kladnými číslicemi. V případech, kdy položka</t>
  </si>
  <si>
    <t>neobsahuje žádný materiál je přípustné, aby pole J.materiál bylo vyplněno nulou. V případech, kdy položka neobsahuje žádnou montáž je přípustné,</t>
  </si>
  <si>
    <t>aby pole J.montáž bylo vyplněno nulou. Obě pole - J.materiál, J.Montáž u jedné položky by však neměly být vyplněny nulou.</t>
  </si>
  <si>
    <t>Rekapitulace stavby</t>
  </si>
  <si>
    <t>Název</t>
  </si>
  <si>
    <t>Povinný</t>
  </si>
  <si>
    <t>Max. počet</t>
  </si>
  <si>
    <t>atributu</t>
  </si>
  <si>
    <t>(A/N)</t>
  </si>
  <si>
    <t>znaků</t>
  </si>
  <si>
    <t>A</t>
  </si>
  <si>
    <t>Kód stavby</t>
  </si>
  <si>
    <t>String</t>
  </si>
  <si>
    <t>Stavba</t>
  </si>
  <si>
    <t>Název stavby</t>
  </si>
  <si>
    <t>Místo</t>
  </si>
  <si>
    <t>N</t>
  </si>
  <si>
    <t>Místo stavby</t>
  </si>
  <si>
    <t>Datum</t>
  </si>
  <si>
    <t>Datum vykonaného exportu</t>
  </si>
  <si>
    <t>Date</t>
  </si>
  <si>
    <t>KSO</t>
  </si>
  <si>
    <t>Klasifikace stavebního objektu</t>
  </si>
  <si>
    <t>CC-CZ</t>
  </si>
  <si>
    <t>Klasifikace stavbeních děl</t>
  </si>
  <si>
    <t>CZ-CPV</t>
  </si>
  <si>
    <t>Společný slovník pro veřejné zakázky</t>
  </si>
  <si>
    <t>CZ-CPA</t>
  </si>
  <si>
    <t>Klasifikace produkce podle činností</t>
  </si>
  <si>
    <t>Zadavatel</t>
  </si>
  <si>
    <t>Zadavatel zadaní</t>
  </si>
  <si>
    <t>IČ</t>
  </si>
  <si>
    <t>IČ zadavatele zadaní</t>
  </si>
  <si>
    <t>DIČ</t>
  </si>
  <si>
    <t>DIČ zadavatele zadaní</t>
  </si>
  <si>
    <t>Uchazeč</t>
  </si>
  <si>
    <t>Uchazeč veřejné zakázky</t>
  </si>
  <si>
    <t>Projektant</t>
  </si>
  <si>
    <t>Poznámka</t>
  </si>
  <si>
    <t>Poznámka k zadání</t>
  </si>
  <si>
    <t>Sazba DPH</t>
  </si>
  <si>
    <t>Rekapitulace sazeb DPH u položek soupisů</t>
  </si>
  <si>
    <t>eGSazbaDph</t>
  </si>
  <si>
    <t>Základna DPH</t>
  </si>
  <si>
    <t>Základna DPH určena součtem celkové ceny z položek soupisů</t>
  </si>
  <si>
    <t>Double</t>
  </si>
  <si>
    <t>Hodnota DPH</t>
  </si>
  <si>
    <t>Celková cena bez DPH za celou stavbu. Sčítává se ze všech listů.</t>
  </si>
  <si>
    <t>Celková cena s DPH za celou stavbu</t>
  </si>
  <si>
    <t>Rekapitulace objektů stavby a soupisů prací</t>
  </si>
  <si>
    <t>Přebírá se z Rekapitulace stavby</t>
  </si>
  <si>
    <t>Kód objektu</t>
  </si>
  <si>
    <t>Objektu, Soupis prací</t>
  </si>
  <si>
    <t>Název objektu</t>
  </si>
  <si>
    <t>Cena bez DPH za daný objekt</t>
  </si>
  <si>
    <t>Cena spolu s DPH za daný objekt</t>
  </si>
  <si>
    <t>Typ zakázky</t>
  </si>
  <si>
    <t>eGTypZakazky</t>
  </si>
  <si>
    <t>Krycí list soupisu</t>
  </si>
  <si>
    <t>Objekt</t>
  </si>
  <si>
    <t>Kód a název objektu</t>
  </si>
  <si>
    <t>20 + 120</t>
  </si>
  <si>
    <t>Kód a název soupisu</t>
  </si>
  <si>
    <t>Poznámka k soupisu prací</t>
  </si>
  <si>
    <t>Rekapitulace sazeb DPH na položkách aktuálního soupisu</t>
  </si>
  <si>
    <t>Základna DPH určena součtem celkové ceny z položek aktuálního soupisu</t>
  </si>
  <si>
    <t>Cena bez DPH za daný soupis</t>
  </si>
  <si>
    <t>Cena s DPH</t>
  </si>
  <si>
    <t>Cena s DPH za daný soupis</t>
  </si>
  <si>
    <t>Rekapitulace členění soupisu prací</t>
  </si>
  <si>
    <t>Kód a název objektu, přebírá se z Krycího listu soupisu</t>
  </si>
  <si>
    <t>Kód a název objektu, přebírá se z Krycího listu soupisu</t>
  </si>
  <si>
    <t>Kód a název dílu ze soupisu</t>
  </si>
  <si>
    <t>20 + 100</t>
  </si>
  <si>
    <t>Cena celkem</t>
  </si>
  <si>
    <t>Cena celkem za díl ze soupisu</t>
  </si>
  <si>
    <t>Soupis prací</t>
  </si>
  <si>
    <t>Přebírá se z Krycího listu soupisu</t>
  </si>
  <si>
    <t>Pořadové číslo položky soupisu</t>
  </si>
  <si>
    <t>Long</t>
  </si>
  <si>
    <t>Typ položky soupisu</t>
  </si>
  <si>
    <t>eGTypPolozky</t>
  </si>
  <si>
    <t>Kód položky ze soupisu</t>
  </si>
  <si>
    <t>Popis položky ze soupisu</t>
  </si>
  <si>
    <t>Množství položky soupisu</t>
  </si>
  <si>
    <t>J.Cena</t>
  </si>
  <si>
    <t>Jednotková cena položky</t>
  </si>
  <si>
    <t>Cena celkem vyčíslena jako J.Cena * Množství</t>
  </si>
  <si>
    <t>Zařazení položky do cenové soustavy</t>
  </si>
  <si>
    <t>p</t>
  </si>
  <si>
    <t>Poznámka položky ze soupisu</t>
  </si>
  <si>
    <t>Memo</t>
  </si>
  <si>
    <t>psc</t>
  </si>
  <si>
    <t>Poznámka k souboru cen ze soupisu</t>
  </si>
  <si>
    <t>pp</t>
  </si>
  <si>
    <t>Plný popis položky ze soupisu</t>
  </si>
  <si>
    <t>vv</t>
  </si>
  <si>
    <t>Výkaz výměr (figura, výraz, výměra) ze soupisu</t>
  </si>
  <si>
    <t>Text,Text,Double</t>
  </si>
  <si>
    <t>20, 150</t>
  </si>
  <si>
    <t>Sazba DPH pro položku</t>
  </si>
  <si>
    <t>eGSazbaDPH</t>
  </si>
  <si>
    <t>Hmotnost</t>
  </si>
  <si>
    <t>Hmotnost položky ze soupisu</t>
  </si>
  <si>
    <t>Suť</t>
  </si>
  <si>
    <t>Suť položky ze soupisu</t>
  </si>
  <si>
    <t>Nh</t>
  </si>
  <si>
    <t>Normohodiny položky ze soupisu</t>
  </si>
  <si>
    <t>Datová věta</t>
  </si>
  <si>
    <t>Typ věty</t>
  </si>
  <si>
    <t>Hodnota</t>
  </si>
  <si>
    <t>Význam</t>
  </si>
  <si>
    <t>Základní sazba DPH</t>
  </si>
  <si>
    <t>Snížená sazba DPH</t>
  </si>
  <si>
    <t>Nulová sazba DPH</t>
  </si>
  <si>
    <t>Základní sazba DPH přenesená</t>
  </si>
  <si>
    <t>Snížená sazba DPH přenesená</t>
  </si>
  <si>
    <t>Stavební objekt</t>
  </si>
  <si>
    <t>Inženýrský objekt</t>
  </si>
  <si>
    <t>Položka typu HSV</t>
  </si>
  <si>
    <t>Položka typu PSV</t>
  </si>
  <si>
    <t>Položka typu M</t>
  </si>
  <si>
    <t>Položka typu OST</t>
  </si>
</sst>
</file>

<file path=xl/styles.xml><?xml version="1.0" encoding="utf-8"?>
<styleSheet xmlns="http://schemas.openxmlformats.org/spreadsheetml/2006/main">
  <numFmts count="4">
    <numFmt numFmtId="164" formatCode="#,##0.00%"/>
    <numFmt numFmtId="165" formatCode="dd\.mm\.yyyy"/>
    <numFmt numFmtId="166" formatCode="#,##0.00000"/>
    <numFmt numFmtId="167" formatCode="#,##0.000"/>
  </numFmts>
  <fonts count="50">
    <font>
      <sz val="8"/>
      <name val="Arial CE"/>
      <family val="2"/>
    </font>
    <font>
      <sz val="10"/>
      <color rgb="FF969696"/>
      <name val="Arial CE"/>
    </font>
    <font>
      <sz val="10"/>
      <name val="Arial CE"/>
    </font>
    <font>
      <b/>
      <sz val="11"/>
      <name val="Arial CE"/>
    </font>
    <font>
      <b/>
      <sz val="12"/>
      <name val="Arial CE"/>
    </font>
    <font>
      <sz val="11"/>
      <name val="Arial CE"/>
    </font>
    <font>
      <sz val="12"/>
      <color rgb="FF003366"/>
      <name val="Arial CE"/>
    </font>
    <font>
      <sz val="10"/>
      <color rgb="FF003366"/>
      <name val="Arial CE"/>
    </font>
    <font>
      <sz val="8"/>
      <color rgb="FF003366"/>
      <name val="Arial CE"/>
    </font>
    <font>
      <sz val="8"/>
      <color rgb="FF800080"/>
      <name val="Arial CE"/>
    </font>
    <font>
      <sz val="8"/>
      <color rgb="FF505050"/>
      <name val="Arial CE"/>
    </font>
    <font>
      <sz val="8"/>
      <color rgb="FFFF0000"/>
      <name val="Arial CE"/>
    </font>
    <font>
      <sz val="8"/>
      <name val="Trebuchet MS"/>
      <family val="0"/>
      <charset val="238"/>
    </font>
    <font>
      <sz val="8"/>
      <color rgb="FFFFFFFF"/>
      <name val="Arial CE"/>
    </font>
    <font>
      <b/>
      <sz val="14"/>
      <name val="Arial CE"/>
    </font>
    <font>
      <sz val="8"/>
      <color rgb="FF3366FF"/>
      <name val="Arial CE"/>
    </font>
    <font>
      <b/>
      <sz val="12"/>
      <color rgb="FF969696"/>
      <name val="Arial CE"/>
    </font>
    <font>
      <b/>
      <sz val="8"/>
      <color rgb="FF969696"/>
      <name val="Arial CE"/>
    </font>
    <font>
      <b/>
      <sz val="10"/>
      <name val="Arial CE"/>
    </font>
    <font>
      <b/>
      <sz val="10"/>
      <color rgb="FF969696"/>
      <name val="Arial CE"/>
    </font>
    <font>
      <sz val="12"/>
      <color rgb="FF969696"/>
      <name val="Arial CE"/>
    </font>
    <font>
      <sz val="8"/>
      <color rgb="FF969696"/>
      <name val="Arial CE"/>
    </font>
    <font>
      <sz val="9"/>
      <name val="Arial CE"/>
    </font>
    <font>
      <sz val="9"/>
      <color rgb="FF969696"/>
      <name val="Arial CE"/>
    </font>
    <font>
      <b/>
      <sz val="12"/>
      <color rgb="FF960000"/>
      <name val="Arial CE"/>
    </font>
    <font>
      <sz val="12"/>
      <name val="Arial CE"/>
    </font>
    <font>
      <b/>
      <sz val="11"/>
      <color rgb="FF003366"/>
      <name val="Arial CE"/>
    </font>
    <font>
      <sz val="11"/>
      <color rgb="FF003366"/>
      <name val="Arial CE"/>
    </font>
    <font>
      <sz val="11"/>
      <color rgb="FF969696"/>
      <name val="Arial CE"/>
    </font>
    <font>
      <sz val="18"/>
      <color theme="10"/>
      <name val="Wingdings 2"/>
    </font>
    <font>
      <b/>
      <sz val="10"/>
      <color rgb="FF003366"/>
      <name val="Arial CE"/>
    </font>
    <font>
      <sz val="10"/>
      <color rgb="FF3366FF"/>
      <name val="Arial CE"/>
    </font>
    <font>
      <b/>
      <sz val="12"/>
      <color rgb="FF800000"/>
      <name val="Arial CE"/>
    </font>
    <font>
      <sz val="8"/>
      <color rgb="FF960000"/>
      <name val="Arial CE"/>
    </font>
    <font>
      <b/>
      <sz val="8"/>
      <name val="Arial CE"/>
    </font>
    <font>
      <sz val="7"/>
      <color rgb="FF969696"/>
      <name val="Arial CE"/>
    </font>
    <font>
      <i/>
      <sz val="9"/>
      <color rgb="FF0000FF"/>
      <name val="Arial CE"/>
    </font>
    <font>
      <i/>
      <sz val="8"/>
      <color rgb="FF0000FF"/>
      <name val="Arial CE"/>
    </font>
    <font>
      <i/>
      <sz val="7"/>
      <color rgb="FF969696"/>
      <name val="Arial CE"/>
    </font>
    <font>
      <sz val="8"/>
      <name val="Trebuchet MS"/>
      <charset val="238"/>
    </font>
    <font>
      <b/>
      <sz val="16"/>
      <name val="Trebuchet MS"/>
      <charset val="238"/>
    </font>
    <font>
      <b/>
      <sz val="11"/>
      <name val="Trebuchet MS"/>
      <charset val="238"/>
    </font>
    <font>
      <sz val="8"/>
      <name val="Arial CE"/>
      <charset val="238"/>
    </font>
    <font>
      <sz val="9"/>
      <name val="Trebuchet MS"/>
      <charset val="238"/>
    </font>
    <font>
      <sz val="10"/>
      <name val="Trebuchet MS"/>
      <charset val="238"/>
    </font>
    <font>
      <sz val="11"/>
      <name val="Trebuchet MS"/>
      <charset val="238"/>
    </font>
    <font>
      <b/>
      <sz val="9"/>
      <name val="Trebuchet MS"/>
      <charset val="238"/>
    </font>
    <font>
      <b/>
      <sz val="8"/>
      <name val="Arial CE"/>
      <charset val="238"/>
    </font>
    <font>
      <u/>
      <sz val="11"/>
      <color theme="10"/>
      <name val="Calibri"/>
      <scheme val="minor"/>
    </font>
    <font>
      <i/>
      <sz val="8"/>
      <name val="Arial CE"/>
      <charset val="238"/>
    </font>
  </fonts>
  <fills count="5">
    <fill>
      <patternFill patternType="none"/>
    </fill>
    <fill>
      <patternFill patternType="gray125"/>
    </fill>
    <fill>
      <patternFill patternType="solid">
        <fgColor rgb="FFFFFFCC"/>
      </patternFill>
    </fill>
    <fill>
      <patternFill patternType="solid">
        <fgColor rgb="FFBEBEBE"/>
      </patternFill>
    </fill>
    <fill>
      <patternFill patternType="solid">
        <fgColor rgb="FFD2D2D2"/>
      </patternFill>
    </fill>
  </fills>
  <borders count="32">
    <border/>
    <border>
      <left>
        <color indexed="0"/>
      </left>
      <right>
        <color indexed="0"/>
      </right>
      <top>
        <color indexed="0"/>
      </top>
      <bottom>
        <color indexed="0"/>
      </bottom>
      <diagonal>
        <color indexed="0"/>
      </diagonal>
    </border>
    <border>
      <left style="thin">
        <color rgb="FF000000"/>
      </left>
      <top style="thin">
        <color rgb="FF000000"/>
      </top>
    </border>
    <border>
      <top style="thin">
        <color rgb="FF000000"/>
      </top>
    </border>
    <border>
      <left style="thin">
        <color rgb="FF000000"/>
      </left>
    </border>
    <border>
      <top style="hair">
        <color rgb="FF000000"/>
      </top>
    </border>
    <border>
      <bottom style="hair">
        <color rgb="FF000000"/>
      </bottom>
    </border>
    <border>
      <left style="hair">
        <color rgb="FF000000"/>
      </left>
      <top style="hair">
        <color rgb="FF000000"/>
      </top>
      <bottom style="hair">
        <color rgb="FF000000"/>
      </bottom>
    </border>
    <border>
      <top style="hair">
        <color rgb="FF000000"/>
      </top>
      <bottom style="hair">
        <color rgb="FF000000"/>
      </bottom>
    </border>
    <border>
      <right style="hair">
        <color rgb="FF000000"/>
      </right>
      <top style="hair">
        <color rgb="FF000000"/>
      </top>
      <bottom style="hair">
        <color rgb="FF000000"/>
      </bottom>
    </border>
    <border>
      <left style="thin">
        <color rgb="FF000000"/>
      </left>
      <bottom style="thin">
        <color rgb="FF000000"/>
      </bottom>
    </border>
    <border>
      <bottom style="thin">
        <color rgb="FF000000"/>
      </bottom>
    </border>
    <border>
      <left style="hair">
        <color rgb="FF969696"/>
      </left>
      <top style="hair">
        <color rgb="FF969696"/>
      </top>
    </border>
    <border>
      <top style="hair">
        <color rgb="FF969696"/>
      </top>
    </border>
    <border>
      <right style="hair">
        <color rgb="FF969696"/>
      </right>
      <top style="hair">
        <color rgb="FF969696"/>
      </top>
    </border>
    <border>
      <left style="hair">
        <color rgb="FF969696"/>
      </left>
    </border>
    <border>
      <right style="hair">
        <color rgb="FF969696"/>
      </right>
    </border>
    <border>
      <left style="hair">
        <color rgb="FF969696"/>
      </left>
      <top style="hair">
        <color rgb="FF969696"/>
      </top>
      <bottom style="hair">
        <color rgb="FF969696"/>
      </bottom>
    </border>
    <border>
      <top style="hair">
        <color rgb="FF969696"/>
      </top>
      <bottom style="hair">
        <color rgb="FF969696"/>
      </bottom>
    </border>
    <border>
      <right style="hair">
        <color rgb="FF969696"/>
      </right>
      <top style="hair">
        <color rgb="FF969696"/>
      </top>
      <bottom style="hair">
        <color rgb="FF969696"/>
      </bottom>
    </border>
    <border>
      <left style="hair">
        <color rgb="FF969696"/>
      </left>
      <bottom style="hair">
        <color rgb="FF969696"/>
      </bottom>
    </border>
    <border>
      <bottom style="hair">
        <color rgb="FF969696"/>
      </bottom>
    </border>
    <border>
      <right style="hair">
        <color rgb="FF969696"/>
      </right>
      <bottom style="hair">
        <color rgb="FF969696"/>
      </bottom>
    </border>
    <border>
      <left style="hair">
        <color rgb="FF969696"/>
      </left>
      <right style="hair">
        <color rgb="FF969696"/>
      </right>
      <top style="hair">
        <color rgb="FF969696"/>
      </top>
      <bottom style="hair">
        <color rgb="FF969696"/>
      </bottom>
    </border>
    <border>
      <left style="thin">
        <color indexed="64"/>
      </left>
      <right>
        <color indexed="0"/>
      </right>
      <top style="thin">
        <color indexed="64"/>
      </top>
      <bottom>
        <color indexed="0"/>
      </bottom>
      <diagonal>
        <color indexed="0"/>
      </diagonal>
    </border>
    <border>
      <left>
        <color indexed="0"/>
      </left>
      <right>
        <color indexed="0"/>
      </right>
      <top style="thin">
        <color indexed="64"/>
      </top>
      <bottom>
        <color indexed="0"/>
      </bottom>
      <diagonal>
        <color indexed="0"/>
      </diagonal>
    </border>
    <border>
      <left>
        <color indexed="0"/>
      </left>
      <right style="thin">
        <color indexed="64"/>
      </right>
      <top style="thin">
        <color indexed="64"/>
      </top>
      <bottom>
        <color indexed="0"/>
      </bottom>
      <diagonal>
        <color indexed="0"/>
      </diagonal>
    </border>
    <border>
      <left style="thin">
        <color indexed="64"/>
      </left>
      <right>
        <color indexed="0"/>
      </right>
      <top>
        <color indexed="0"/>
      </top>
      <bottom>
        <color indexed="0"/>
      </bottom>
      <diagonal>
        <color indexed="0"/>
      </diagonal>
    </border>
    <border>
      <left>
        <color indexed="0"/>
      </left>
      <right style="thin">
        <color indexed="64"/>
      </right>
      <top>
        <color indexed="0"/>
      </top>
      <bottom>
        <color indexed="0"/>
      </bottom>
      <diagonal>
        <color indexed="0"/>
      </diagonal>
    </border>
    <border>
      <left>
        <color indexed="0"/>
      </left>
      <right>
        <color indexed="0"/>
      </right>
      <top>
        <color indexed="0"/>
      </top>
      <bottom style="thin">
        <color indexed="64"/>
      </bottom>
      <diagonal>
        <color indexed="0"/>
      </diagonal>
    </border>
    <border>
      <left style="thin">
        <color indexed="64"/>
      </left>
      <right>
        <color indexed="0"/>
      </right>
      <top>
        <color indexed="0"/>
      </top>
      <bottom style="thin">
        <color indexed="64"/>
      </bottom>
      <diagonal>
        <color indexed="0"/>
      </diagonal>
    </border>
    <border>
      <left>
        <color indexed="0"/>
      </left>
      <right style="thin">
        <color indexed="64"/>
      </right>
      <top>
        <color indexed="0"/>
      </top>
      <bottom style="thin">
        <color indexed="64"/>
      </bottom>
      <diagonal>
        <color indexed="0"/>
      </diagonal>
    </border>
  </borders>
  <cellStyleXfs count="2">
    <xf numFmtId="0" fontId="0" fillId="0" borderId="0"/>
    <xf numFmtId="0" fontId="48" fillId="0" borderId="0" applyNumberFormat="0" applyFill="0" applyBorder="0" applyAlignment="0" applyProtection="0"/>
  </cellStyleXfs>
  <cellXfs count="367">
    <xf numFmtId="0" fontId="0" fillId="0" borderId="0" xfId="0"/>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Alignment="1">
      <alignment horizontal="center" vertical="center" wrapText="1"/>
    </xf>
    <xf numFmtId="0" fontId="8" fillId="0" borderId="0" xfId="0" applyFont="1" applyAlignment="1"/>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0" fillId="0" borderId="0" xfId="0" applyAlignment="1">
      <alignment horizontal="center" vertical="center"/>
    </xf>
    <xf numFmtId="0" fontId="13" fillId="0" borderId="0" xfId="0" applyFont="1" applyAlignment="1">
      <alignment horizontal="left" vertical="center"/>
    </xf>
    <xf numFmtId="0" fontId="0" fillId="0" borderId="0" xfId="0" applyFont="1" applyAlignment="1">
      <alignment horizontal="left" vertical="center"/>
    </xf>
    <xf numFmtId="0" fontId="0" fillId="0" borderId="2" xfId="0" applyBorder="1" applyProtection="1"/>
    <xf numFmtId="0" fontId="0" fillId="0" borderId="3" xfId="0" applyBorder="1" applyProtection="1"/>
    <xf numFmtId="0" fontId="0" fillId="0" borderId="4" xfId="0" applyBorder="1"/>
    <xf numFmtId="0" fontId="0" fillId="0" borderId="4" xfId="0" applyBorder="1" applyProtection="1"/>
    <xf numFmtId="0" fontId="0" fillId="0" borderId="0" xfId="0" applyProtection="1"/>
    <xf numFmtId="0" fontId="14" fillId="0" borderId="0" xfId="0" applyFont="1" applyAlignment="1" applyProtection="1">
      <alignment horizontal="left" vertical="center"/>
    </xf>
    <xf numFmtId="0" fontId="15" fillId="0" borderId="0" xfId="0" applyFont="1" applyAlignment="1">
      <alignment horizontal="left" vertical="center"/>
    </xf>
    <xf numFmtId="0" fontId="16" fillId="0" borderId="0" xfId="0" applyFont="1" applyAlignment="1">
      <alignment horizontal="left" vertical="center"/>
    </xf>
    <xf numFmtId="0" fontId="1" fillId="0" borderId="0" xfId="0" applyFont="1" applyAlignment="1" applyProtection="1">
      <alignment horizontal="left" vertical="top"/>
    </xf>
    <xf numFmtId="0" fontId="2" fillId="0" borderId="0" xfId="0" applyFont="1" applyAlignment="1" applyProtection="1">
      <alignment horizontal="left" vertical="center"/>
    </xf>
    <xf numFmtId="0" fontId="17" fillId="0" borderId="0" xfId="0" applyFont="1" applyAlignment="1">
      <alignment horizontal="left" vertical="top" wrapText="1"/>
    </xf>
    <xf numFmtId="0" fontId="3" fillId="0" borderId="0" xfId="0" applyFont="1" applyAlignment="1" applyProtection="1">
      <alignment horizontal="left" vertical="top"/>
    </xf>
    <xf numFmtId="0" fontId="3" fillId="0" borderId="0" xfId="0" applyFont="1" applyAlignment="1" applyProtection="1">
      <alignment horizontal="left" vertical="top" wrapText="1"/>
    </xf>
    <xf numFmtId="0" fontId="17" fillId="0" borderId="0" xfId="0" applyFont="1" applyAlignment="1">
      <alignment horizontal="left" vertical="center"/>
    </xf>
    <xf numFmtId="0" fontId="1" fillId="0" borderId="0" xfId="0" applyFont="1" applyAlignment="1" applyProtection="1">
      <alignment horizontal="left" vertical="center"/>
    </xf>
    <xf numFmtId="0" fontId="2" fillId="2" borderId="0" xfId="0" applyFont="1" applyFill="1" applyAlignment="1" applyProtection="1">
      <alignment horizontal="left" vertical="center"/>
      <protection locked="0"/>
    </xf>
    <xf numFmtId="49" fontId="2" fillId="2" borderId="0" xfId="0" applyNumberFormat="1" applyFont="1" applyFill="1" applyAlignment="1" applyProtection="1">
      <alignment horizontal="left" vertical="center"/>
      <protection locked="0"/>
    </xf>
    <xf numFmtId="49" fontId="2" fillId="0" borderId="0" xfId="0" applyNumberFormat="1" applyFont="1" applyAlignment="1" applyProtection="1">
      <alignment horizontal="left" vertical="center"/>
    </xf>
    <xf numFmtId="0" fontId="2" fillId="0" borderId="0" xfId="0" applyFont="1" applyAlignment="1" applyProtection="1">
      <alignment horizontal="left" vertical="center" wrapText="1"/>
    </xf>
    <xf numFmtId="0" fontId="0" fillId="0" borderId="5" xfId="0" applyBorder="1" applyProtection="1"/>
    <xf numFmtId="0" fontId="0" fillId="0" borderId="0" xfId="0" applyFont="1" applyAlignment="1">
      <alignment vertical="center"/>
    </xf>
    <xf numFmtId="0" fontId="0" fillId="0" borderId="4" xfId="0" applyFont="1" applyBorder="1" applyAlignment="1" applyProtection="1">
      <alignment vertical="center"/>
    </xf>
    <xf numFmtId="0" fontId="0" fillId="0" borderId="0" xfId="0" applyFont="1" applyAlignment="1" applyProtection="1">
      <alignment vertical="center"/>
    </xf>
    <xf numFmtId="0" fontId="18" fillId="0" borderId="6" xfId="0" applyFont="1" applyBorder="1" applyAlignment="1" applyProtection="1">
      <alignment horizontal="left" vertical="center"/>
    </xf>
    <xf numFmtId="0" fontId="0" fillId="0" borderId="6" xfId="0" applyFont="1" applyBorder="1" applyAlignment="1" applyProtection="1">
      <alignment vertical="center"/>
    </xf>
    <xf numFmtId="4" fontId="18" fillId="0" borderId="6" xfId="0" applyNumberFormat="1" applyFont="1" applyBorder="1" applyAlignment="1" applyProtection="1">
      <alignment vertical="center"/>
    </xf>
    <xf numFmtId="0" fontId="0" fillId="0" borderId="4" xfId="0" applyFont="1" applyBorder="1" applyAlignment="1">
      <alignment vertical="center"/>
    </xf>
    <xf numFmtId="0" fontId="1" fillId="0" borderId="0" xfId="0" applyFont="1" applyAlignment="1" applyProtection="1">
      <alignment horizontal="right" vertical="center"/>
    </xf>
    <xf numFmtId="0" fontId="1" fillId="0" borderId="4" xfId="0" applyFont="1" applyBorder="1" applyAlignment="1" applyProtection="1">
      <alignment vertical="center"/>
    </xf>
    <xf numFmtId="0" fontId="1" fillId="0" borderId="0" xfId="0" applyFont="1" applyAlignment="1" applyProtection="1">
      <alignment vertical="center"/>
    </xf>
    <xf numFmtId="164" fontId="1" fillId="0" borderId="0" xfId="0" applyNumberFormat="1" applyFont="1" applyAlignment="1" applyProtection="1">
      <alignment horizontal="left" vertical="center"/>
    </xf>
    <xf numFmtId="4" fontId="19" fillId="0" borderId="0" xfId="0" applyNumberFormat="1" applyFont="1" applyAlignment="1" applyProtection="1">
      <alignment vertical="center"/>
    </xf>
    <xf numFmtId="0" fontId="1" fillId="0" borderId="4" xfId="0" applyFont="1" applyBorder="1" applyAlignment="1">
      <alignment vertical="center"/>
    </xf>
    <xf numFmtId="0" fontId="19" fillId="0" borderId="0" xfId="0" applyFont="1" applyAlignment="1">
      <alignment horizontal="left" vertical="center"/>
    </xf>
    <xf numFmtId="0" fontId="0" fillId="3" borderId="0" xfId="0" applyFont="1" applyFill="1" applyAlignment="1" applyProtection="1">
      <alignment vertical="center"/>
    </xf>
    <xf numFmtId="0" fontId="4" fillId="3" borderId="7" xfId="0" applyFont="1" applyFill="1" applyBorder="1" applyAlignment="1" applyProtection="1">
      <alignment horizontal="left" vertical="center"/>
    </xf>
    <xf numFmtId="0" fontId="0" fillId="3" borderId="8" xfId="0" applyFont="1" applyFill="1" applyBorder="1" applyAlignment="1" applyProtection="1">
      <alignment vertical="center"/>
    </xf>
    <xf numFmtId="0" fontId="4" fillId="3" borderId="8" xfId="0" applyFont="1" applyFill="1" applyBorder="1" applyAlignment="1" applyProtection="1">
      <alignment horizontal="center" vertical="center"/>
    </xf>
    <xf numFmtId="0" fontId="4" fillId="3" borderId="8" xfId="0" applyFont="1" applyFill="1" applyBorder="1" applyAlignment="1" applyProtection="1">
      <alignment horizontal="left" vertical="center"/>
    </xf>
    <xf numFmtId="4" fontId="4" fillId="3" borderId="8" xfId="0" applyNumberFormat="1" applyFont="1" applyFill="1" applyBorder="1" applyAlignment="1" applyProtection="1">
      <alignment vertical="center"/>
    </xf>
    <xf numFmtId="0" fontId="0" fillId="3" borderId="9" xfId="0" applyFont="1" applyFill="1" applyBorder="1" applyAlignment="1" applyProtection="1">
      <alignment vertical="center"/>
    </xf>
    <xf numFmtId="0" fontId="0" fillId="0" borderId="10" xfId="0" applyFont="1" applyBorder="1" applyAlignment="1" applyProtection="1">
      <alignment vertical="center"/>
    </xf>
    <xf numFmtId="0" fontId="0" fillId="0" borderId="11" xfId="0" applyFont="1" applyBorder="1" applyAlignment="1" applyProtection="1">
      <alignment vertical="center"/>
    </xf>
    <xf numFmtId="0" fontId="0" fillId="0" borderId="2" xfId="0" applyFont="1" applyBorder="1" applyAlignment="1" applyProtection="1">
      <alignment vertical="center"/>
    </xf>
    <xf numFmtId="0" fontId="0" fillId="0" borderId="3" xfId="0" applyFont="1" applyBorder="1" applyAlignment="1" applyProtection="1">
      <alignment vertical="center"/>
    </xf>
    <xf numFmtId="0" fontId="2" fillId="0" borderId="4" xfId="0" applyFont="1" applyBorder="1" applyAlignment="1" applyProtection="1">
      <alignment vertical="center"/>
    </xf>
    <xf numFmtId="0" fontId="2" fillId="0" borderId="0" xfId="0" applyFont="1" applyAlignment="1" applyProtection="1">
      <alignment vertical="center"/>
    </xf>
    <xf numFmtId="0" fontId="2" fillId="0" borderId="4" xfId="0" applyFont="1" applyBorder="1" applyAlignment="1">
      <alignment vertical="center"/>
    </xf>
    <xf numFmtId="0" fontId="3" fillId="0" borderId="4" xfId="0" applyFont="1" applyBorder="1" applyAlignment="1" applyProtection="1">
      <alignment vertical="center"/>
    </xf>
    <xf numFmtId="0" fontId="3" fillId="0" borderId="0" xfId="0" applyFont="1" applyAlignment="1" applyProtection="1">
      <alignment horizontal="left" vertical="center"/>
    </xf>
    <xf numFmtId="0" fontId="3" fillId="0" borderId="0" xfId="0" applyFont="1" applyAlignment="1" applyProtection="1">
      <alignment vertical="center"/>
    </xf>
    <xf numFmtId="0" fontId="3" fillId="0" borderId="0" xfId="0" applyFont="1" applyAlignment="1" applyProtection="1">
      <alignment horizontal="left" vertical="center" wrapText="1"/>
    </xf>
    <xf numFmtId="0" fontId="3" fillId="0" borderId="4" xfId="0" applyFont="1" applyBorder="1" applyAlignment="1">
      <alignment vertical="center"/>
    </xf>
    <xf numFmtId="0" fontId="18" fillId="0" borderId="0" xfId="0" applyFont="1" applyAlignment="1" applyProtection="1">
      <alignment vertical="center"/>
    </xf>
    <xf numFmtId="165" fontId="2" fillId="0" borderId="0" xfId="0" applyNumberFormat="1" applyFont="1" applyAlignment="1" applyProtection="1">
      <alignment horizontal="left" vertical="center"/>
    </xf>
    <xf numFmtId="0" fontId="2" fillId="0" borderId="0" xfId="0" applyFont="1" applyAlignment="1" applyProtection="1">
      <alignment vertical="center" wrapText="1"/>
    </xf>
    <xf numFmtId="0" fontId="20" fillId="0" borderId="12" xfId="0" applyFont="1" applyBorder="1" applyAlignment="1">
      <alignment horizontal="center" vertical="center"/>
    </xf>
    <xf numFmtId="0" fontId="20" fillId="0" borderId="13" xfId="0" applyFont="1" applyBorder="1" applyAlignment="1">
      <alignment horizontal="left" vertical="center"/>
    </xf>
    <xf numFmtId="0" fontId="0" fillId="0" borderId="13" xfId="0" applyBorder="1" applyAlignment="1">
      <alignment vertical="center"/>
    </xf>
    <xf numFmtId="0" fontId="0" fillId="0" borderId="14" xfId="0" applyBorder="1" applyAlignment="1">
      <alignment vertical="center"/>
    </xf>
    <xf numFmtId="0" fontId="21" fillId="0" borderId="15" xfId="0" applyFont="1" applyBorder="1" applyAlignment="1">
      <alignment horizontal="left" vertical="center"/>
    </xf>
    <xf numFmtId="0" fontId="21" fillId="0" borderId="0" xfId="0" applyFont="1" applyBorder="1" applyAlignment="1">
      <alignment horizontal="left" vertical="center"/>
    </xf>
    <xf numFmtId="0" fontId="0" fillId="0" borderId="0" xfId="0" applyFont="1" applyBorder="1" applyAlignment="1">
      <alignment vertical="center"/>
    </xf>
    <xf numFmtId="0" fontId="0" fillId="0" borderId="16" xfId="0" applyFont="1" applyBorder="1" applyAlignment="1">
      <alignment vertical="center"/>
    </xf>
    <xf numFmtId="0" fontId="21" fillId="0" borderId="15" xfId="0" applyFont="1" applyBorder="1" applyAlignment="1" applyProtection="1">
      <alignment horizontal="left" vertical="center"/>
    </xf>
    <xf numFmtId="0" fontId="21" fillId="0" borderId="0" xfId="0" applyFont="1" applyBorder="1" applyAlignment="1" applyProtection="1">
      <alignment horizontal="left" vertical="center"/>
    </xf>
    <xf numFmtId="0" fontId="0" fillId="0" borderId="0" xfId="0" applyFont="1" applyBorder="1" applyAlignment="1" applyProtection="1">
      <alignment vertical="center"/>
    </xf>
    <xf numFmtId="0" fontId="0" fillId="0" borderId="16" xfId="0" applyFont="1" applyBorder="1" applyAlignment="1" applyProtection="1">
      <alignment vertical="center"/>
    </xf>
    <xf numFmtId="0" fontId="22" fillId="4" borderId="7" xfId="0" applyFont="1" applyFill="1" applyBorder="1" applyAlignment="1" applyProtection="1">
      <alignment horizontal="center" vertical="center"/>
    </xf>
    <xf numFmtId="0" fontId="22" fillId="4" borderId="8" xfId="0" applyFont="1" applyFill="1" applyBorder="1" applyAlignment="1" applyProtection="1">
      <alignment horizontal="left" vertical="center"/>
    </xf>
    <xf numFmtId="0" fontId="0" fillId="4" borderId="8" xfId="0" applyFont="1" applyFill="1" applyBorder="1" applyAlignment="1" applyProtection="1">
      <alignment vertical="center"/>
    </xf>
    <xf numFmtId="0" fontId="22" fillId="4" borderId="8" xfId="0" applyFont="1" applyFill="1" applyBorder="1" applyAlignment="1" applyProtection="1">
      <alignment horizontal="center" vertical="center"/>
    </xf>
    <xf numFmtId="0" fontId="22" fillId="4" borderId="8" xfId="0" applyFont="1" applyFill="1" applyBorder="1" applyAlignment="1" applyProtection="1">
      <alignment horizontal="right" vertical="center"/>
    </xf>
    <xf numFmtId="0" fontId="22" fillId="4" borderId="9" xfId="0" applyFont="1" applyFill="1" applyBorder="1" applyAlignment="1" applyProtection="1">
      <alignment horizontal="center" vertical="center"/>
    </xf>
    <xf numFmtId="0" fontId="23" fillId="0" borderId="17" xfId="0" applyFont="1" applyBorder="1" applyAlignment="1" applyProtection="1">
      <alignment horizontal="center" vertical="center" wrapText="1"/>
    </xf>
    <xf numFmtId="0" fontId="23" fillId="0" borderId="18" xfId="0" applyFont="1" applyBorder="1" applyAlignment="1" applyProtection="1">
      <alignment horizontal="center" vertical="center" wrapText="1"/>
    </xf>
    <xf numFmtId="0" fontId="23" fillId="0" borderId="19" xfId="0" applyFont="1" applyBorder="1" applyAlignment="1" applyProtection="1">
      <alignment horizontal="center" vertical="center" wrapText="1"/>
    </xf>
    <xf numFmtId="0" fontId="0" fillId="0" borderId="12" xfId="0" applyFont="1" applyBorder="1" applyAlignment="1" applyProtection="1">
      <alignment vertical="center"/>
    </xf>
    <xf numFmtId="0" fontId="0" fillId="0" borderId="13" xfId="0" applyFont="1" applyBorder="1" applyAlignment="1" applyProtection="1">
      <alignment vertical="center"/>
    </xf>
    <xf numFmtId="0" fontId="0" fillId="0" borderId="14" xfId="0" applyFont="1" applyBorder="1" applyAlignment="1" applyProtection="1">
      <alignment vertical="center"/>
    </xf>
    <xf numFmtId="0" fontId="4" fillId="0" borderId="4" xfId="0" applyFont="1" applyBorder="1" applyAlignment="1" applyProtection="1">
      <alignment vertical="center"/>
    </xf>
    <xf numFmtId="0" fontId="24" fillId="0" borderId="0" xfId="0" applyFont="1" applyAlignment="1" applyProtection="1">
      <alignment horizontal="left" vertical="center"/>
    </xf>
    <xf numFmtId="0" fontId="24" fillId="0" borderId="0" xfId="0" applyFont="1" applyAlignment="1" applyProtection="1">
      <alignment vertical="center"/>
    </xf>
    <xf numFmtId="4" fontId="24" fillId="0" borderId="0" xfId="0" applyNumberFormat="1" applyFont="1" applyAlignment="1" applyProtection="1">
      <alignment horizontal="right" vertical="center"/>
    </xf>
    <xf numFmtId="4" fontId="24" fillId="0" borderId="0" xfId="0" applyNumberFormat="1" applyFont="1" applyAlignment="1" applyProtection="1">
      <alignment vertical="center"/>
    </xf>
    <xf numFmtId="0" fontId="4" fillId="0" borderId="0" xfId="0" applyFont="1" applyAlignment="1" applyProtection="1">
      <alignment horizontal="center" vertical="center"/>
    </xf>
    <xf numFmtId="0" fontId="4" fillId="0" borderId="4" xfId="0" applyFont="1" applyBorder="1" applyAlignment="1">
      <alignment vertical="center"/>
    </xf>
    <xf numFmtId="4" fontId="20" fillId="0" borderId="15" xfId="0" applyNumberFormat="1" applyFont="1" applyBorder="1" applyAlignment="1" applyProtection="1">
      <alignment vertical="center"/>
    </xf>
    <xf numFmtId="4" fontId="20" fillId="0" borderId="0" xfId="0" applyNumberFormat="1" applyFont="1" applyBorder="1" applyAlignment="1" applyProtection="1">
      <alignment vertical="center"/>
    </xf>
    <xf numFmtId="166" fontId="20" fillId="0" borderId="0" xfId="0" applyNumberFormat="1" applyFont="1" applyBorder="1" applyAlignment="1" applyProtection="1">
      <alignment vertical="center"/>
    </xf>
    <xf numFmtId="4" fontId="20" fillId="0" borderId="16" xfId="0" applyNumberFormat="1" applyFont="1" applyBorder="1" applyAlignment="1" applyProtection="1">
      <alignment vertical="center"/>
    </xf>
    <xf numFmtId="0" fontId="4" fillId="0" borderId="0" xfId="0" applyFont="1" applyAlignment="1">
      <alignment horizontal="left" vertical="center"/>
    </xf>
    <xf numFmtId="0" fontId="25" fillId="0" borderId="0" xfId="0" applyFont="1" applyAlignment="1">
      <alignment horizontal="left" vertical="center"/>
    </xf>
    <xf numFmtId="0" fontId="5" fillId="0" borderId="4" xfId="0" applyFont="1" applyBorder="1" applyAlignment="1" applyProtection="1">
      <alignment vertical="center"/>
    </xf>
    <xf numFmtId="0" fontId="26" fillId="0" borderId="0" xfId="0" applyFont="1" applyAlignment="1" applyProtection="1">
      <alignment vertical="center"/>
    </xf>
    <xf numFmtId="0" fontId="26" fillId="0" borderId="0" xfId="0" applyFont="1" applyAlignment="1" applyProtection="1">
      <alignment horizontal="left" vertical="center" wrapText="1"/>
    </xf>
    <xf numFmtId="0" fontId="27" fillId="0" borderId="0" xfId="0" applyFont="1" applyAlignment="1" applyProtection="1">
      <alignment vertical="center"/>
    </xf>
    <xf numFmtId="4" fontId="27" fillId="0" borderId="0" xfId="0" applyNumberFormat="1" applyFont="1" applyAlignment="1" applyProtection="1">
      <alignment horizontal="right" vertical="center"/>
    </xf>
    <xf numFmtId="4" fontId="27" fillId="0" borderId="0" xfId="0" applyNumberFormat="1" applyFont="1" applyAlignment="1" applyProtection="1">
      <alignment vertical="center"/>
    </xf>
    <xf numFmtId="0" fontId="3" fillId="0" borderId="0" xfId="0" applyFont="1" applyAlignment="1" applyProtection="1">
      <alignment horizontal="center" vertical="center"/>
    </xf>
    <xf numFmtId="0" fontId="5" fillId="0" borderId="4" xfId="0" applyFont="1" applyBorder="1" applyAlignment="1">
      <alignment vertical="center"/>
    </xf>
    <xf numFmtId="4" fontId="28" fillId="0" borderId="15" xfId="0" applyNumberFormat="1" applyFont="1" applyBorder="1" applyAlignment="1" applyProtection="1">
      <alignment vertical="center"/>
    </xf>
    <xf numFmtId="4" fontId="28" fillId="0" borderId="0" xfId="0" applyNumberFormat="1" applyFont="1" applyBorder="1" applyAlignment="1" applyProtection="1">
      <alignment vertical="center"/>
    </xf>
    <xf numFmtId="166" fontId="28" fillId="0" borderId="0" xfId="0" applyNumberFormat="1" applyFont="1" applyBorder="1" applyAlignment="1" applyProtection="1">
      <alignment vertical="center"/>
    </xf>
    <xf numFmtId="4" fontId="28" fillId="0" borderId="16" xfId="0" applyNumberFormat="1" applyFont="1" applyBorder="1" applyAlignment="1" applyProtection="1">
      <alignment vertical="center"/>
    </xf>
    <xf numFmtId="0" fontId="5" fillId="0" borderId="0" xfId="0" applyFont="1" applyAlignment="1">
      <alignment horizontal="left" vertical="center"/>
    </xf>
    <xf numFmtId="0" fontId="29" fillId="0" borderId="0" xfId="1" applyFont="1" applyAlignment="1">
      <alignment horizontal="center" vertical="center"/>
    </xf>
    <xf numFmtId="0" fontId="7" fillId="0" borderId="0" xfId="0" applyFont="1" applyAlignment="1" applyProtection="1">
      <alignment vertical="center"/>
    </xf>
    <xf numFmtId="0" fontId="30" fillId="0" borderId="0" xfId="0" applyFont="1" applyAlignment="1" applyProtection="1">
      <alignment horizontal="left" vertical="center" wrapText="1"/>
    </xf>
    <xf numFmtId="4" fontId="7" fillId="0" borderId="0" xfId="0" applyNumberFormat="1" applyFont="1" applyAlignment="1" applyProtection="1">
      <alignment vertical="center"/>
    </xf>
    <xf numFmtId="0" fontId="2" fillId="0" borderId="0" xfId="0" applyFont="1" applyAlignment="1" applyProtection="1">
      <alignment horizontal="center" vertical="center"/>
    </xf>
    <xf numFmtId="4" fontId="1" fillId="0" borderId="15" xfId="0" applyNumberFormat="1" applyFont="1" applyBorder="1" applyAlignment="1" applyProtection="1">
      <alignment vertical="center"/>
    </xf>
    <xf numFmtId="4" fontId="1" fillId="0" borderId="0" xfId="0" applyNumberFormat="1" applyFont="1" applyBorder="1" applyAlignment="1" applyProtection="1">
      <alignment vertical="center"/>
    </xf>
    <xf numFmtId="166" fontId="1" fillId="0" borderId="0" xfId="0" applyNumberFormat="1" applyFont="1" applyBorder="1" applyAlignment="1" applyProtection="1">
      <alignment vertical="center"/>
    </xf>
    <xf numFmtId="4" fontId="1" fillId="0" borderId="16" xfId="0" applyNumberFormat="1" applyFont="1" applyBorder="1" applyAlignment="1" applyProtection="1">
      <alignment vertical="center"/>
    </xf>
    <xf numFmtId="0" fontId="2" fillId="0" borderId="0" xfId="0" applyFont="1" applyAlignment="1">
      <alignment horizontal="left" vertical="center"/>
    </xf>
    <xf numFmtId="4" fontId="1" fillId="0" borderId="20" xfId="0" applyNumberFormat="1" applyFont="1" applyBorder="1" applyAlignment="1" applyProtection="1">
      <alignment vertical="center"/>
    </xf>
    <xf numFmtId="4" fontId="1" fillId="0" borderId="21" xfId="0" applyNumberFormat="1" applyFont="1" applyBorder="1" applyAlignment="1" applyProtection="1">
      <alignment vertical="center"/>
    </xf>
    <xf numFmtId="166" fontId="1" fillId="0" borderId="21" xfId="0" applyNumberFormat="1" applyFont="1" applyBorder="1" applyAlignment="1" applyProtection="1">
      <alignment vertical="center"/>
    </xf>
    <xf numFmtId="4" fontId="1" fillId="0" borderId="22" xfId="0" applyNumberFormat="1" applyFont="1" applyBorder="1" applyAlignment="1" applyProtection="1">
      <alignment vertical="center"/>
    </xf>
    <xf numFmtId="0" fontId="0" fillId="0" borderId="2" xfId="0" applyBorder="1"/>
    <xf numFmtId="0" fontId="0" fillId="0" borderId="3" xfId="0" applyBorder="1"/>
    <xf numFmtId="0" fontId="14" fillId="0" borderId="0" xfId="0" applyFont="1" applyAlignment="1">
      <alignment horizontal="left" vertical="center"/>
    </xf>
    <xf numFmtId="0" fontId="31" fillId="0" borderId="0" xfId="0" applyFont="1" applyAlignment="1">
      <alignment horizontal="left" vertical="center"/>
    </xf>
    <xf numFmtId="0" fontId="1" fillId="0" borderId="0" xfId="0" applyFont="1" applyAlignment="1">
      <alignment horizontal="left" vertical="center"/>
    </xf>
    <xf numFmtId="0" fontId="1" fillId="0" borderId="0" xfId="0" applyFont="1" applyAlignment="1">
      <alignment horizontal="left" vertical="center" wrapText="1"/>
    </xf>
    <xf numFmtId="0" fontId="0" fillId="0" borderId="4" xfId="0" applyBorder="1" applyAlignment="1">
      <alignment vertical="center"/>
    </xf>
    <xf numFmtId="0" fontId="3" fillId="0" borderId="0" xfId="0" applyFont="1" applyAlignment="1">
      <alignment horizontal="left" vertical="center" wrapText="1"/>
    </xf>
    <xf numFmtId="165" fontId="2" fillId="0" borderId="0" xfId="0" applyNumberFormat="1" applyFont="1" applyAlignment="1">
      <alignment horizontal="left" vertical="center"/>
    </xf>
    <xf numFmtId="0" fontId="0" fillId="0" borderId="0" xfId="0" applyFont="1" applyAlignment="1">
      <alignment vertical="center" wrapText="1"/>
    </xf>
    <xf numFmtId="0" fontId="0" fillId="0" borderId="4" xfId="0" applyFont="1" applyBorder="1" applyAlignment="1">
      <alignment vertical="center" wrapText="1"/>
    </xf>
    <xf numFmtId="0" fontId="2" fillId="0" borderId="0" xfId="0" applyFont="1" applyAlignment="1">
      <alignment horizontal="left" vertical="center" wrapText="1"/>
    </xf>
    <xf numFmtId="0" fontId="0" fillId="0" borderId="4" xfId="0" applyBorder="1" applyAlignment="1">
      <alignment vertical="center" wrapText="1"/>
    </xf>
    <xf numFmtId="0" fontId="0" fillId="0" borderId="13" xfId="0" applyFont="1" applyBorder="1" applyAlignment="1">
      <alignment vertical="center"/>
    </xf>
    <xf numFmtId="0" fontId="18" fillId="0" borderId="0" xfId="0" applyFont="1" applyAlignment="1">
      <alignment horizontal="left" vertical="center"/>
    </xf>
    <xf numFmtId="4" fontId="24" fillId="0" borderId="0" xfId="0" applyNumberFormat="1" applyFont="1" applyAlignment="1">
      <alignment vertical="center"/>
    </xf>
    <xf numFmtId="0" fontId="1" fillId="0" borderId="0" xfId="0" applyFont="1" applyAlignment="1">
      <alignment horizontal="right" vertical="center"/>
    </xf>
    <xf numFmtId="0" fontId="21" fillId="0" borderId="0" xfId="0" applyFont="1" applyAlignment="1">
      <alignment horizontal="left" vertical="center"/>
    </xf>
    <xf numFmtId="4" fontId="1" fillId="0" borderId="0" xfId="0" applyNumberFormat="1" applyFont="1" applyAlignment="1">
      <alignment vertical="center"/>
    </xf>
    <xf numFmtId="164" fontId="1" fillId="0" borderId="0" xfId="0" applyNumberFormat="1" applyFont="1" applyAlignment="1">
      <alignment horizontal="right" vertical="center"/>
    </xf>
    <xf numFmtId="0" fontId="0" fillId="4" borderId="0" xfId="0" applyFont="1" applyFill="1" applyAlignment="1">
      <alignment vertical="center"/>
    </xf>
    <xf numFmtId="0" fontId="4" fillId="4" borderId="7" xfId="0" applyFont="1" applyFill="1" applyBorder="1" applyAlignment="1">
      <alignment horizontal="left" vertical="center"/>
    </xf>
    <xf numFmtId="0" fontId="0" fillId="4" borderId="8" xfId="0" applyFont="1" applyFill="1" applyBorder="1" applyAlignment="1">
      <alignment vertical="center"/>
    </xf>
    <xf numFmtId="0" fontId="4" fillId="4" borderId="8" xfId="0" applyFont="1" applyFill="1" applyBorder="1" applyAlignment="1">
      <alignment horizontal="right" vertical="center"/>
    </xf>
    <xf numFmtId="0" fontId="4" fillId="4" borderId="8" xfId="0" applyFont="1" applyFill="1" applyBorder="1" applyAlignment="1">
      <alignment horizontal="center" vertical="center"/>
    </xf>
    <xf numFmtId="4" fontId="4" fillId="4" borderId="8" xfId="0" applyNumberFormat="1" applyFont="1" applyFill="1" applyBorder="1" applyAlignment="1">
      <alignment vertical="center"/>
    </xf>
    <xf numFmtId="0" fontId="0" fillId="4" borderId="9" xfId="0" applyFont="1" applyFill="1" applyBorder="1" applyAlignment="1">
      <alignment vertical="center"/>
    </xf>
    <xf numFmtId="0" fontId="0" fillId="0" borderId="10" xfId="0" applyFont="1" applyBorder="1" applyAlignment="1">
      <alignment vertical="center"/>
    </xf>
    <xf numFmtId="0" fontId="0" fillId="0" borderId="11" xfId="0" applyFont="1" applyBorder="1" applyAlignment="1">
      <alignment vertical="center"/>
    </xf>
    <xf numFmtId="0" fontId="0" fillId="0" borderId="2" xfId="0" applyFont="1" applyBorder="1" applyAlignment="1">
      <alignment vertical="center"/>
    </xf>
    <xf numFmtId="0" fontId="0" fillId="0" borderId="3" xfId="0" applyFont="1" applyBorder="1" applyAlignment="1">
      <alignment vertical="center"/>
    </xf>
    <xf numFmtId="0" fontId="1" fillId="0" borderId="0" xfId="0" applyFont="1" applyAlignment="1" applyProtection="1">
      <alignment horizontal="left" vertical="center" wrapText="1"/>
    </xf>
    <xf numFmtId="0" fontId="22" fillId="4" borderId="0" xfId="0" applyFont="1" applyFill="1" applyAlignment="1" applyProtection="1">
      <alignment horizontal="left" vertical="center"/>
    </xf>
    <xf numFmtId="0" fontId="0" fillId="4" borderId="0" xfId="0" applyFont="1" applyFill="1" applyAlignment="1" applyProtection="1">
      <alignment vertical="center"/>
    </xf>
    <xf numFmtId="0" fontId="22" fillId="4" borderId="0" xfId="0" applyFont="1" applyFill="1" applyAlignment="1" applyProtection="1">
      <alignment horizontal="right" vertical="center"/>
    </xf>
    <xf numFmtId="0" fontId="32" fillId="0" borderId="0" xfId="0" applyFont="1" applyAlignment="1" applyProtection="1">
      <alignment horizontal="left" vertical="center"/>
    </xf>
    <xf numFmtId="0" fontId="6" fillId="0" borderId="4" xfId="0" applyFont="1" applyBorder="1" applyAlignment="1" applyProtection="1">
      <alignment vertical="center"/>
    </xf>
    <xf numFmtId="0" fontId="6" fillId="0" borderId="0" xfId="0" applyFont="1" applyAlignment="1" applyProtection="1">
      <alignment vertical="center"/>
    </xf>
    <xf numFmtId="0" fontId="6" fillId="0" borderId="21" xfId="0" applyFont="1" applyBorder="1" applyAlignment="1" applyProtection="1">
      <alignment horizontal="left" vertical="center"/>
    </xf>
    <xf numFmtId="0" fontId="6" fillId="0" borderId="21" xfId="0" applyFont="1" applyBorder="1" applyAlignment="1" applyProtection="1">
      <alignment vertical="center"/>
    </xf>
    <xf numFmtId="4" fontId="6" fillId="0" borderId="21" xfId="0" applyNumberFormat="1" applyFont="1" applyBorder="1" applyAlignment="1" applyProtection="1">
      <alignment vertical="center"/>
    </xf>
    <xf numFmtId="0" fontId="6" fillId="0" borderId="4" xfId="0" applyFont="1" applyBorder="1" applyAlignment="1">
      <alignment vertical="center"/>
    </xf>
    <xf numFmtId="0" fontId="7" fillId="0" borderId="4" xfId="0" applyFont="1" applyBorder="1" applyAlignment="1" applyProtection="1">
      <alignment vertical="center"/>
    </xf>
    <xf numFmtId="0" fontId="7" fillId="0" borderId="21" xfId="0" applyFont="1" applyBorder="1" applyAlignment="1" applyProtection="1">
      <alignment horizontal="left" vertical="center"/>
    </xf>
    <xf numFmtId="0" fontId="7" fillId="0" borderId="21" xfId="0" applyFont="1" applyBorder="1" applyAlignment="1" applyProtection="1">
      <alignment vertical="center"/>
    </xf>
    <xf numFmtId="4" fontId="7" fillId="0" borderId="21" xfId="0" applyNumberFormat="1" applyFont="1" applyBorder="1" applyAlignment="1" applyProtection="1">
      <alignment vertical="center"/>
    </xf>
    <xf numFmtId="0" fontId="7" fillId="0" borderId="4" xfId="0" applyFont="1" applyBorder="1" applyAlignment="1">
      <alignment vertical="center"/>
    </xf>
    <xf numFmtId="0" fontId="0" fillId="0" borderId="0" xfId="0" applyFont="1" applyAlignment="1">
      <alignment horizontal="center" vertical="center" wrapText="1"/>
    </xf>
    <xf numFmtId="0" fontId="0" fillId="0" borderId="4" xfId="0" applyFont="1" applyBorder="1" applyAlignment="1" applyProtection="1">
      <alignment horizontal="center" vertical="center" wrapText="1"/>
    </xf>
    <xf numFmtId="0" fontId="22" fillId="4" borderId="17" xfId="0" applyFont="1" applyFill="1" applyBorder="1" applyAlignment="1" applyProtection="1">
      <alignment horizontal="center" vertical="center" wrapText="1"/>
    </xf>
    <xf numFmtId="0" fontId="22" fillId="4" borderId="18" xfId="0" applyFont="1" applyFill="1" applyBorder="1" applyAlignment="1" applyProtection="1">
      <alignment horizontal="center" vertical="center" wrapText="1"/>
    </xf>
    <xf numFmtId="0" fontId="22" fillId="4" borderId="19" xfId="0" applyFont="1" applyFill="1" applyBorder="1" applyAlignment="1" applyProtection="1">
      <alignment horizontal="center" vertical="center" wrapText="1"/>
    </xf>
    <xf numFmtId="0" fontId="0" fillId="0" borderId="4" xfId="0" applyBorder="1" applyAlignment="1">
      <alignment horizontal="center" vertical="center" wrapText="1"/>
    </xf>
    <xf numFmtId="4" fontId="24" fillId="0" borderId="0" xfId="0" applyNumberFormat="1" applyFont="1" applyAlignment="1" applyProtection="1"/>
    <xf numFmtId="0" fontId="0" fillId="0" borderId="13" xfId="0" applyBorder="1" applyAlignment="1" applyProtection="1">
      <alignment vertical="center"/>
    </xf>
    <xf numFmtId="166" fontId="33" fillId="0" borderId="13" xfId="0" applyNumberFormat="1" applyFont="1" applyBorder="1" applyAlignment="1" applyProtection="1"/>
    <xf numFmtId="166" fontId="33" fillId="0" borderId="14" xfId="0" applyNumberFormat="1" applyFont="1" applyBorder="1" applyAlignment="1" applyProtection="1"/>
    <xf numFmtId="4" fontId="34" fillId="0" borderId="0" xfId="0" applyNumberFormat="1" applyFont="1" applyAlignment="1">
      <alignment vertical="center"/>
    </xf>
    <xf numFmtId="0" fontId="8" fillId="0" borderId="4" xfId="0" applyFont="1" applyBorder="1" applyAlignment="1" applyProtection="1"/>
    <xf numFmtId="0" fontId="8" fillId="0" borderId="0" xfId="0" applyFont="1" applyAlignment="1" applyProtection="1"/>
    <xf numFmtId="0" fontId="8" fillId="0" borderId="0" xfId="0" applyFont="1" applyAlignment="1" applyProtection="1">
      <alignment horizontal="left"/>
    </xf>
    <xf numFmtId="0" fontId="6" fillId="0" borderId="0" xfId="0" applyFont="1" applyAlignment="1" applyProtection="1">
      <alignment horizontal="left"/>
    </xf>
    <xf numFmtId="0" fontId="8" fillId="0" borderId="0" xfId="0" applyFont="1" applyAlignment="1" applyProtection="1">
      <protection locked="0"/>
    </xf>
    <xf numFmtId="4" fontId="6" fillId="0" borderId="0" xfId="0" applyNumberFormat="1" applyFont="1" applyAlignment="1" applyProtection="1"/>
    <xf numFmtId="0" fontId="8" fillId="0" borderId="4" xfId="0" applyFont="1" applyBorder="1" applyAlignment="1"/>
    <xf numFmtId="0" fontId="8" fillId="0" borderId="15" xfId="0" applyFont="1" applyBorder="1" applyAlignment="1" applyProtection="1"/>
    <xf numFmtId="0" fontId="8" fillId="0" borderId="0" xfId="0" applyFont="1" applyBorder="1" applyAlignment="1" applyProtection="1"/>
    <xf numFmtId="166" fontId="8" fillId="0" borderId="0" xfId="0" applyNumberFormat="1" applyFont="1" applyBorder="1" applyAlignment="1" applyProtection="1"/>
    <xf numFmtId="166" fontId="8" fillId="0" borderId="16" xfId="0" applyNumberFormat="1" applyFont="1" applyBorder="1" applyAlignment="1" applyProtection="1"/>
    <xf numFmtId="0" fontId="8" fillId="0" borderId="0" xfId="0" applyFont="1" applyAlignment="1">
      <alignment horizontal="left"/>
    </xf>
    <xf numFmtId="0" fontId="8" fillId="0" borderId="0" xfId="0" applyFont="1" applyAlignment="1">
      <alignment horizontal="center"/>
    </xf>
    <xf numFmtId="4" fontId="8" fillId="0" borderId="0" xfId="0" applyNumberFormat="1" applyFont="1" applyAlignment="1">
      <alignment vertical="center"/>
    </xf>
    <xf numFmtId="0" fontId="7" fillId="0" borderId="0" xfId="0" applyFont="1" applyAlignment="1" applyProtection="1">
      <alignment horizontal="left"/>
    </xf>
    <xf numFmtId="4" fontId="7" fillId="0" borderId="0" xfId="0" applyNumberFormat="1" applyFont="1" applyAlignment="1" applyProtection="1"/>
    <xf numFmtId="0" fontId="22" fillId="0" borderId="23" xfId="0" applyFont="1" applyBorder="1" applyAlignment="1" applyProtection="1">
      <alignment horizontal="center" vertical="center"/>
    </xf>
    <xf numFmtId="49" fontId="22" fillId="0" borderId="23" xfId="0" applyNumberFormat="1" applyFont="1" applyBorder="1" applyAlignment="1" applyProtection="1">
      <alignment horizontal="left" vertical="center" wrapText="1"/>
    </xf>
    <xf numFmtId="0" fontId="22" fillId="0" borderId="23" xfId="0" applyFont="1" applyBorder="1" applyAlignment="1" applyProtection="1">
      <alignment horizontal="left" vertical="center" wrapText="1"/>
    </xf>
    <xf numFmtId="0" fontId="22" fillId="0" borderId="23" xfId="0" applyFont="1" applyBorder="1" applyAlignment="1" applyProtection="1">
      <alignment horizontal="center" vertical="center" wrapText="1"/>
    </xf>
    <xf numFmtId="167" fontId="22" fillId="0" borderId="23" xfId="0" applyNumberFormat="1" applyFont="1" applyBorder="1" applyAlignment="1" applyProtection="1">
      <alignment vertical="center"/>
    </xf>
    <xf numFmtId="4" fontId="22" fillId="2" borderId="23" xfId="0" applyNumberFormat="1" applyFont="1" applyFill="1" applyBorder="1" applyAlignment="1" applyProtection="1">
      <alignment vertical="center"/>
      <protection locked="0"/>
    </xf>
    <xf numFmtId="4" fontId="22" fillId="0" borderId="23" xfId="0" applyNumberFormat="1" applyFont="1" applyBorder="1" applyAlignment="1" applyProtection="1">
      <alignment vertical="center"/>
    </xf>
    <xf numFmtId="0" fontId="23" fillId="2" borderId="15" xfId="0" applyFont="1" applyFill="1" applyBorder="1" applyAlignment="1" applyProtection="1">
      <alignment horizontal="left" vertical="center"/>
      <protection locked="0"/>
    </xf>
    <xf numFmtId="0" fontId="23" fillId="0" borderId="0" xfId="0" applyFont="1" applyBorder="1" applyAlignment="1" applyProtection="1">
      <alignment horizontal="center" vertical="center"/>
    </xf>
    <xf numFmtId="166" fontId="23" fillId="0" borderId="0" xfId="0" applyNumberFormat="1" applyFont="1" applyBorder="1" applyAlignment="1" applyProtection="1">
      <alignment vertical="center"/>
    </xf>
    <xf numFmtId="166" fontId="23" fillId="0" borderId="16" xfId="0" applyNumberFormat="1" applyFont="1" applyBorder="1" applyAlignment="1" applyProtection="1">
      <alignment vertical="center"/>
    </xf>
    <xf numFmtId="0" fontId="22" fillId="0" borderId="0" xfId="0" applyFont="1" applyAlignment="1">
      <alignment horizontal="left" vertical="center"/>
    </xf>
    <xf numFmtId="4" fontId="0" fillId="0" borderId="0" xfId="0" applyNumberFormat="1" applyFont="1" applyAlignment="1">
      <alignment vertical="center"/>
    </xf>
    <xf numFmtId="0" fontId="9" fillId="0" borderId="4" xfId="0" applyFont="1" applyBorder="1" applyAlignment="1" applyProtection="1">
      <alignment vertical="center"/>
    </xf>
    <xf numFmtId="0" fontId="9" fillId="0" borderId="0" xfId="0" applyFont="1" applyAlignment="1" applyProtection="1">
      <alignment vertical="center"/>
    </xf>
    <xf numFmtId="0" fontId="35" fillId="0" borderId="0" xfId="0" applyFont="1" applyAlignment="1" applyProtection="1">
      <alignment horizontal="left" vertical="center"/>
    </xf>
    <xf numFmtId="0" fontId="9" fillId="0" borderId="0" xfId="0" applyFont="1" applyAlignment="1" applyProtection="1">
      <alignment horizontal="left" vertical="center"/>
    </xf>
    <xf numFmtId="0" fontId="9" fillId="0" borderId="0" xfId="0" applyFont="1" applyAlignment="1" applyProtection="1">
      <alignment horizontal="left" vertical="center" wrapText="1"/>
    </xf>
    <xf numFmtId="0" fontId="9" fillId="0" borderId="0" xfId="0" applyFont="1" applyAlignment="1" applyProtection="1">
      <alignment vertical="center"/>
      <protection locked="0"/>
    </xf>
    <xf numFmtId="0" fontId="9" fillId="0" borderId="4" xfId="0" applyFont="1" applyBorder="1" applyAlignment="1">
      <alignment vertical="center"/>
    </xf>
    <xf numFmtId="0" fontId="9" fillId="0" borderId="15" xfId="0" applyFont="1" applyBorder="1" applyAlignment="1" applyProtection="1">
      <alignment vertical="center"/>
    </xf>
    <xf numFmtId="0" fontId="9" fillId="0" borderId="0" xfId="0" applyFont="1" applyBorder="1" applyAlignment="1" applyProtection="1">
      <alignment vertical="center"/>
    </xf>
    <xf numFmtId="0" fontId="9" fillId="0" borderId="16" xfId="0" applyFont="1" applyBorder="1" applyAlignment="1" applyProtection="1">
      <alignment vertical="center"/>
    </xf>
    <xf numFmtId="0" fontId="9" fillId="0" borderId="0" xfId="0" applyFont="1" applyAlignment="1">
      <alignment horizontal="left" vertical="center"/>
    </xf>
    <xf numFmtId="0" fontId="10" fillId="0" borderId="4" xfId="0" applyFont="1" applyBorder="1" applyAlignment="1" applyProtection="1">
      <alignment vertical="center"/>
    </xf>
    <xf numFmtId="0" fontId="10" fillId="0" borderId="0" xfId="0" applyFont="1" applyAlignment="1" applyProtection="1">
      <alignment vertical="center"/>
    </xf>
    <xf numFmtId="0" fontId="10" fillId="0" borderId="0" xfId="0" applyFont="1" applyAlignment="1" applyProtection="1">
      <alignment horizontal="left" vertical="center"/>
    </xf>
    <xf numFmtId="0" fontId="10" fillId="0" borderId="0" xfId="0" applyFont="1" applyAlignment="1" applyProtection="1">
      <alignment horizontal="left" vertical="center" wrapText="1"/>
    </xf>
    <xf numFmtId="167" fontId="10" fillId="0" borderId="0" xfId="0" applyNumberFormat="1" applyFont="1" applyAlignment="1" applyProtection="1">
      <alignment vertical="center"/>
    </xf>
    <xf numFmtId="0" fontId="10" fillId="0" borderId="0" xfId="0" applyFont="1" applyAlignment="1" applyProtection="1">
      <alignment vertical="center"/>
      <protection locked="0"/>
    </xf>
    <xf numFmtId="0" fontId="10" fillId="0" borderId="4" xfId="0" applyFont="1" applyBorder="1" applyAlignment="1">
      <alignment vertical="center"/>
    </xf>
    <xf numFmtId="0" fontId="10" fillId="0" borderId="15" xfId="0" applyFont="1" applyBorder="1" applyAlignment="1" applyProtection="1">
      <alignment vertical="center"/>
    </xf>
    <xf numFmtId="0" fontId="10" fillId="0" borderId="0" xfId="0" applyFont="1" applyBorder="1" applyAlignment="1" applyProtection="1">
      <alignment vertical="center"/>
    </xf>
    <xf numFmtId="0" fontId="10" fillId="0" borderId="16" xfId="0" applyFont="1" applyBorder="1" applyAlignment="1" applyProtection="1">
      <alignment vertical="center"/>
    </xf>
    <xf numFmtId="0" fontId="10" fillId="0" borderId="0" xfId="0" applyFont="1" applyAlignment="1">
      <alignment horizontal="left" vertical="center"/>
    </xf>
    <xf numFmtId="0" fontId="11" fillId="0" borderId="4" xfId="0" applyFont="1" applyBorder="1" applyAlignment="1" applyProtection="1">
      <alignment vertical="center"/>
    </xf>
    <xf numFmtId="0" fontId="11" fillId="0" borderId="0" xfId="0" applyFont="1" applyAlignment="1" applyProtection="1">
      <alignment vertical="center"/>
    </xf>
    <xf numFmtId="0" fontId="11" fillId="0" borderId="0" xfId="0" applyFont="1" applyAlignment="1" applyProtection="1">
      <alignment horizontal="left" vertical="center"/>
    </xf>
    <xf numFmtId="0" fontId="11" fillId="0" borderId="0" xfId="0" applyFont="1" applyAlignment="1" applyProtection="1">
      <alignment horizontal="left" vertical="center" wrapText="1"/>
    </xf>
    <xf numFmtId="167" fontId="11" fillId="0" borderId="0" xfId="0" applyNumberFormat="1" applyFont="1" applyAlignment="1" applyProtection="1">
      <alignment vertical="center"/>
    </xf>
    <xf numFmtId="0" fontId="11" fillId="0" borderId="0" xfId="0" applyFont="1" applyAlignment="1" applyProtection="1">
      <alignment vertical="center"/>
      <protection locked="0"/>
    </xf>
    <xf numFmtId="0" fontId="11" fillId="0" borderId="4" xfId="0" applyFont="1" applyBorder="1" applyAlignment="1">
      <alignment vertical="center"/>
    </xf>
    <xf numFmtId="0" fontId="11" fillId="0" borderId="15" xfId="0" applyFont="1" applyBorder="1" applyAlignment="1" applyProtection="1">
      <alignment vertical="center"/>
    </xf>
    <xf numFmtId="0" fontId="11" fillId="0" borderId="0" xfId="0" applyFont="1" applyBorder="1" applyAlignment="1" applyProtection="1">
      <alignment vertical="center"/>
    </xf>
    <xf numFmtId="0" fontId="11" fillId="0" borderId="16" xfId="0" applyFont="1" applyBorder="1" applyAlignment="1" applyProtection="1">
      <alignment vertical="center"/>
    </xf>
    <xf numFmtId="0" fontId="11" fillId="0" borderId="0" xfId="0" applyFont="1" applyAlignment="1">
      <alignment horizontal="left" vertical="center"/>
    </xf>
    <xf numFmtId="0" fontId="36" fillId="0" borderId="23" xfId="0" applyFont="1" applyBorder="1" applyAlignment="1" applyProtection="1">
      <alignment horizontal="center" vertical="center"/>
    </xf>
    <xf numFmtId="49" fontId="36" fillId="0" borderId="23" xfId="0" applyNumberFormat="1" applyFont="1" applyBorder="1" applyAlignment="1" applyProtection="1">
      <alignment horizontal="left" vertical="center" wrapText="1"/>
    </xf>
    <xf numFmtId="0" fontId="36" fillId="0" borderId="23" xfId="0" applyFont="1" applyBorder="1" applyAlignment="1" applyProtection="1">
      <alignment horizontal="left" vertical="center" wrapText="1"/>
    </xf>
    <xf numFmtId="0" fontId="36" fillId="0" borderId="23" xfId="0" applyFont="1" applyBorder="1" applyAlignment="1" applyProtection="1">
      <alignment horizontal="center" vertical="center" wrapText="1"/>
    </xf>
    <xf numFmtId="167" fontId="36" fillId="0" borderId="23" xfId="0" applyNumberFormat="1" applyFont="1" applyBorder="1" applyAlignment="1" applyProtection="1">
      <alignment vertical="center"/>
    </xf>
    <xf numFmtId="4" fontId="36" fillId="2" borderId="23" xfId="0" applyNumberFormat="1" applyFont="1" applyFill="1" applyBorder="1" applyAlignment="1" applyProtection="1">
      <alignment vertical="center"/>
      <protection locked="0"/>
    </xf>
    <xf numFmtId="4" fontId="36" fillId="0" borderId="23" xfId="0" applyNumberFormat="1" applyFont="1" applyBorder="1" applyAlignment="1" applyProtection="1">
      <alignment vertical="center"/>
    </xf>
    <xf numFmtId="0" fontId="37" fillId="0" borderId="4" xfId="0" applyFont="1" applyBorder="1" applyAlignment="1">
      <alignment vertical="center"/>
    </xf>
    <xf numFmtId="0" fontId="36" fillId="2" borderId="15" xfId="0" applyFont="1" applyFill="1" applyBorder="1" applyAlignment="1" applyProtection="1">
      <alignment horizontal="left" vertical="center"/>
      <protection locked="0"/>
    </xf>
    <xf numFmtId="0" fontId="36" fillId="0" borderId="0" xfId="0" applyFont="1" applyBorder="1" applyAlignment="1" applyProtection="1">
      <alignment horizontal="center" vertical="center"/>
    </xf>
    <xf numFmtId="0" fontId="38" fillId="0" borderId="0" xfId="0" applyFont="1" applyAlignment="1" applyProtection="1">
      <alignment vertical="center" wrapText="1"/>
    </xf>
    <xf numFmtId="0" fontId="0" fillId="0" borderId="0" xfId="0" applyFont="1" applyAlignment="1" applyProtection="1">
      <alignment vertical="center"/>
      <protection locked="0"/>
    </xf>
    <xf numFmtId="0" fontId="0" fillId="0" borderId="15" xfId="0" applyFont="1" applyBorder="1" applyAlignment="1" applyProtection="1">
      <alignment vertical="center"/>
    </xf>
    <xf numFmtId="0" fontId="0" fillId="0" borderId="0" xfId="0" applyBorder="1" applyAlignment="1" applyProtection="1">
      <alignment vertical="center"/>
    </xf>
    <xf numFmtId="167" fontId="22" fillId="2" borderId="23" xfId="0" applyNumberFormat="1" applyFont="1" applyFill="1" applyBorder="1" applyAlignment="1" applyProtection="1">
      <alignment vertical="center"/>
      <protection locked="0"/>
    </xf>
    <xf numFmtId="0" fontId="23" fillId="2" borderId="20" xfId="0" applyFont="1" applyFill="1" applyBorder="1" applyAlignment="1" applyProtection="1">
      <alignment horizontal="left" vertical="center"/>
      <protection locked="0"/>
    </xf>
    <xf numFmtId="0" fontId="23" fillId="0" borderId="21" xfId="0" applyFont="1" applyBorder="1" applyAlignment="1" applyProtection="1">
      <alignment horizontal="center" vertical="center"/>
    </xf>
    <xf numFmtId="0" fontId="0" fillId="0" borderId="21" xfId="0" applyFont="1" applyBorder="1" applyAlignment="1" applyProtection="1">
      <alignment vertical="center"/>
    </xf>
    <xf numFmtId="166" fontId="23" fillId="0" borderId="21" xfId="0" applyNumberFormat="1" applyFont="1" applyBorder="1" applyAlignment="1" applyProtection="1">
      <alignment vertical="center"/>
    </xf>
    <xf numFmtId="166" fontId="23" fillId="0" borderId="22" xfId="0" applyNumberFormat="1" applyFont="1" applyBorder="1" applyAlignment="1" applyProtection="1">
      <alignment vertical="center"/>
    </xf>
    <xf numFmtId="0" fontId="0" fillId="0" borderId="20" xfId="0" applyFont="1" applyBorder="1" applyAlignment="1" applyProtection="1">
      <alignment vertical="center"/>
    </xf>
    <xf numFmtId="0" fontId="0" fillId="0" borderId="21" xfId="0" applyBorder="1" applyAlignment="1" applyProtection="1">
      <alignment vertical="center"/>
    </xf>
    <xf numFmtId="0" fontId="0" fillId="0" borderId="22" xfId="0" applyFont="1" applyBorder="1" applyAlignment="1" applyProtection="1">
      <alignment vertical="center"/>
    </xf>
    <xf numFmtId="0" fontId="0" fillId="0" borderId="0" xfId="0" applyAlignment="1">
      <alignment vertical="top"/>
    </xf>
    <xf numFmtId="0" fontId="39" fillId="0" borderId="24" xfId="0" applyFont="1" applyBorder="1" applyAlignment="1">
      <alignment vertical="center" wrapText="1"/>
    </xf>
    <xf numFmtId="0" fontId="39" fillId="0" borderId="25" xfId="0" applyFont="1" applyBorder="1" applyAlignment="1">
      <alignment vertical="center" wrapText="1"/>
    </xf>
    <xf numFmtId="0" fontId="39" fillId="0" borderId="26" xfId="0" applyFont="1" applyBorder="1" applyAlignment="1">
      <alignment vertical="center" wrapText="1"/>
    </xf>
    <xf numFmtId="0" fontId="39" fillId="0" borderId="27" xfId="0" applyFont="1" applyBorder="1" applyAlignment="1">
      <alignment horizontal="center" vertical="center" wrapText="1"/>
    </xf>
    <xf numFmtId="0" fontId="40" fillId="0" borderId="1" xfId="0" applyFont="1" applyBorder="1" applyAlignment="1">
      <alignment horizontal="center" vertical="center" wrapText="1"/>
    </xf>
    <xf numFmtId="0" fontId="39" fillId="0" borderId="28" xfId="0" applyFont="1" applyBorder="1" applyAlignment="1">
      <alignment horizontal="center" vertical="center" wrapText="1"/>
    </xf>
    <xf numFmtId="0" fontId="39" fillId="0" borderId="27" xfId="0" applyFont="1" applyBorder="1" applyAlignment="1">
      <alignment vertical="center" wrapText="1"/>
    </xf>
    <xf numFmtId="0" fontId="41" fillId="0" borderId="29" xfId="0" applyFont="1" applyBorder="1" applyAlignment="1">
      <alignment horizontal="left" wrapText="1"/>
    </xf>
    <xf numFmtId="0" fontId="39" fillId="0" borderId="28" xfId="0" applyFont="1" applyBorder="1" applyAlignment="1">
      <alignment vertical="center" wrapText="1"/>
    </xf>
    <xf numFmtId="0" fontId="41" fillId="0" borderId="1" xfId="0" applyFont="1" applyBorder="1" applyAlignment="1">
      <alignment horizontal="left" vertical="center" wrapText="1"/>
    </xf>
    <xf numFmtId="0" fontId="42" fillId="0" borderId="1" xfId="0" applyFont="1" applyBorder="1" applyAlignment="1">
      <alignment horizontal="left" vertical="center" wrapText="1"/>
    </xf>
    <xf numFmtId="0" fontId="43" fillId="0" borderId="27" xfId="0" applyFont="1" applyBorder="1" applyAlignment="1">
      <alignment vertical="center" wrapText="1"/>
    </xf>
    <xf numFmtId="0" fontId="42" fillId="0" borderId="1" xfId="0" applyFont="1" applyBorder="1" applyAlignment="1">
      <alignment vertical="center" wrapText="1"/>
    </xf>
    <xf numFmtId="0" fontId="42" fillId="0" borderId="1" xfId="0" applyFont="1" applyBorder="1" applyAlignment="1">
      <alignment horizontal="left" vertical="center"/>
    </xf>
    <xf numFmtId="0" fontId="42" fillId="0" borderId="1" xfId="0" applyFont="1" applyBorder="1" applyAlignment="1">
      <alignment vertical="center"/>
    </xf>
    <xf numFmtId="49" fontId="42" fillId="0" borderId="1" xfId="0" applyNumberFormat="1" applyFont="1" applyBorder="1" applyAlignment="1">
      <alignment horizontal="left" vertical="center" wrapText="1"/>
    </xf>
    <xf numFmtId="49" fontId="42" fillId="0" borderId="1" xfId="0" applyNumberFormat="1" applyFont="1" applyBorder="1" applyAlignment="1">
      <alignment vertical="center" wrapText="1"/>
    </xf>
    <xf numFmtId="0" fontId="39" fillId="0" borderId="30" xfId="0" applyFont="1" applyBorder="1" applyAlignment="1">
      <alignment vertical="center" wrapText="1"/>
    </xf>
    <xf numFmtId="0" fontId="44" fillId="0" borderId="29" xfId="0" applyFont="1" applyBorder="1" applyAlignment="1">
      <alignment vertical="center" wrapText="1"/>
    </xf>
    <xf numFmtId="0" fontId="39" fillId="0" borderId="31" xfId="0" applyFont="1" applyBorder="1" applyAlignment="1">
      <alignment vertical="center" wrapText="1"/>
    </xf>
    <xf numFmtId="0" fontId="39" fillId="0" borderId="1" xfId="0" applyFont="1" applyBorder="1" applyAlignment="1">
      <alignment vertical="top"/>
    </xf>
    <xf numFmtId="0" fontId="39" fillId="0" borderId="0" xfId="0" applyFont="1" applyAlignment="1">
      <alignment vertical="top"/>
    </xf>
    <xf numFmtId="0" fontId="39" fillId="0" borderId="24" xfId="0" applyFont="1" applyBorder="1" applyAlignment="1">
      <alignment horizontal="left" vertical="center"/>
    </xf>
    <xf numFmtId="0" fontId="39" fillId="0" borderId="25" xfId="0" applyFont="1" applyBorder="1" applyAlignment="1">
      <alignment horizontal="left" vertical="center"/>
    </xf>
    <xf numFmtId="0" fontId="39" fillId="0" borderId="26" xfId="0" applyFont="1" applyBorder="1" applyAlignment="1">
      <alignment horizontal="left" vertical="center"/>
    </xf>
    <xf numFmtId="0" fontId="39" fillId="0" borderId="27" xfId="0" applyFont="1" applyBorder="1" applyAlignment="1">
      <alignment horizontal="left" vertical="center"/>
    </xf>
    <xf numFmtId="0" fontId="40" fillId="0" borderId="1" xfId="0" applyFont="1" applyBorder="1" applyAlignment="1">
      <alignment horizontal="center" vertical="center"/>
    </xf>
    <xf numFmtId="0" fontId="39" fillId="0" borderId="28" xfId="0" applyFont="1" applyBorder="1" applyAlignment="1">
      <alignment horizontal="left" vertical="center"/>
    </xf>
    <xf numFmtId="0" fontId="41" fillId="0" borderId="1" xfId="0" applyFont="1" applyBorder="1" applyAlignment="1">
      <alignment horizontal="left" vertical="center"/>
    </xf>
    <xf numFmtId="0" fontId="45" fillId="0" borderId="0" xfId="0" applyFont="1" applyAlignment="1">
      <alignment horizontal="left" vertical="center"/>
    </xf>
    <xf numFmtId="0" fontId="41" fillId="0" borderId="29" xfId="0" applyFont="1" applyBorder="1" applyAlignment="1">
      <alignment horizontal="left" vertical="center"/>
    </xf>
    <xf numFmtId="0" fontId="41" fillId="0" borderId="29" xfId="0" applyFont="1" applyBorder="1" applyAlignment="1">
      <alignment horizontal="center" vertical="center"/>
    </xf>
    <xf numFmtId="0" fontId="45" fillId="0" borderId="29" xfId="0" applyFont="1" applyBorder="1" applyAlignment="1">
      <alignment horizontal="left" vertical="center"/>
    </xf>
    <xf numFmtId="0" fontId="46" fillId="0" borderId="1" xfId="0" applyFont="1" applyBorder="1" applyAlignment="1">
      <alignment horizontal="left" vertical="center"/>
    </xf>
    <xf numFmtId="0" fontId="43" fillId="0" borderId="0" xfId="0" applyFont="1" applyAlignment="1">
      <alignment horizontal="left" vertical="center"/>
    </xf>
    <xf numFmtId="0" fontId="47" fillId="0" borderId="1" xfId="0" applyFont="1" applyBorder="1" applyAlignment="1">
      <alignment horizontal="left" vertical="center"/>
    </xf>
    <xf numFmtId="0" fontId="42" fillId="0" borderId="1" xfId="0" applyFont="1" applyBorder="1" applyAlignment="1">
      <alignment horizontal="center" vertical="center"/>
    </xf>
    <xf numFmtId="0" fontId="42" fillId="0" borderId="0" xfId="0" applyFont="1" applyAlignment="1">
      <alignment horizontal="left" vertical="center"/>
    </xf>
    <xf numFmtId="0" fontId="43" fillId="0" borderId="27" xfId="0" applyFont="1" applyBorder="1" applyAlignment="1">
      <alignment horizontal="left" vertical="center"/>
    </xf>
    <xf numFmtId="0" fontId="42" fillId="0" borderId="1" xfId="0" applyFont="1" applyFill="1" applyBorder="1" applyAlignment="1">
      <alignment horizontal="left" vertical="center"/>
    </xf>
    <xf numFmtId="0" fontId="42" fillId="0" borderId="1" xfId="0" applyFont="1" applyFill="1" applyBorder="1" applyAlignment="1">
      <alignment horizontal="center" vertical="center"/>
    </xf>
    <xf numFmtId="0" fontId="39" fillId="0" borderId="30" xfId="0" applyFont="1" applyBorder="1" applyAlignment="1">
      <alignment horizontal="left" vertical="center"/>
    </xf>
    <xf numFmtId="0" fontId="44" fillId="0" borderId="29" xfId="0" applyFont="1" applyBorder="1" applyAlignment="1">
      <alignment horizontal="left" vertical="center"/>
    </xf>
    <xf numFmtId="0" fontId="39" fillId="0" borderId="31" xfId="0" applyFont="1" applyBorder="1" applyAlignment="1">
      <alignment horizontal="left" vertical="center"/>
    </xf>
    <xf numFmtId="0" fontId="39" fillId="0" borderId="1" xfId="0" applyFont="1" applyBorder="1" applyAlignment="1">
      <alignment horizontal="left" vertical="center"/>
    </xf>
    <xf numFmtId="0" fontId="44" fillId="0" borderId="1" xfId="0" applyFont="1" applyBorder="1" applyAlignment="1">
      <alignment horizontal="left" vertical="center"/>
    </xf>
    <xf numFmtId="0" fontId="45" fillId="0" borderId="1" xfId="0" applyFont="1" applyBorder="1" applyAlignment="1">
      <alignment horizontal="left" vertical="center"/>
    </xf>
    <xf numFmtId="0" fontId="43" fillId="0" borderId="29" xfId="0" applyFont="1" applyBorder="1" applyAlignment="1">
      <alignment horizontal="left" vertical="center"/>
    </xf>
    <xf numFmtId="0" fontId="39" fillId="0" borderId="1" xfId="0" applyFont="1" applyBorder="1" applyAlignment="1">
      <alignment horizontal="left" vertical="center" wrapText="1"/>
    </xf>
    <xf numFmtId="0" fontId="43" fillId="0" borderId="1" xfId="0" applyFont="1" applyBorder="1" applyAlignment="1">
      <alignment horizontal="left" vertical="center" wrapText="1"/>
    </xf>
    <xf numFmtId="0" fontId="43" fillId="0" borderId="1" xfId="0" applyFont="1" applyBorder="1" applyAlignment="1">
      <alignment horizontal="center" vertical="center" wrapText="1"/>
    </xf>
    <xf numFmtId="0" fontId="39" fillId="0" borderId="24" xfId="0" applyFont="1" applyBorder="1" applyAlignment="1">
      <alignment horizontal="left" vertical="center" wrapText="1"/>
    </xf>
    <xf numFmtId="0" fontId="39" fillId="0" borderId="25" xfId="0" applyFont="1" applyBorder="1" applyAlignment="1">
      <alignment horizontal="left" vertical="center" wrapText="1"/>
    </xf>
    <xf numFmtId="0" fontId="39" fillId="0" borderId="26" xfId="0" applyFont="1" applyBorder="1" applyAlignment="1">
      <alignment horizontal="left" vertical="center" wrapText="1"/>
    </xf>
    <xf numFmtId="0" fontId="39" fillId="0" borderId="27" xfId="0" applyFont="1" applyBorder="1" applyAlignment="1">
      <alignment horizontal="left" vertical="center" wrapText="1"/>
    </xf>
    <xf numFmtId="0" fontId="39" fillId="0" borderId="28" xfId="0" applyFont="1" applyBorder="1" applyAlignment="1">
      <alignment horizontal="left" vertical="center" wrapText="1"/>
    </xf>
    <xf numFmtId="0" fontId="45" fillId="0" borderId="27" xfId="0" applyFont="1" applyBorder="1" applyAlignment="1">
      <alignment horizontal="left" vertical="center" wrapText="1"/>
    </xf>
    <xf numFmtId="0" fontId="45" fillId="0" borderId="28" xfId="0" applyFont="1" applyBorder="1" applyAlignment="1">
      <alignment horizontal="left" vertical="center" wrapText="1"/>
    </xf>
    <xf numFmtId="0" fontId="43" fillId="0" borderId="27" xfId="0" applyFont="1" applyBorder="1" applyAlignment="1">
      <alignment horizontal="left" vertical="center" wrapText="1"/>
    </xf>
    <xf numFmtId="0" fontId="43" fillId="0" borderId="1" xfId="0" applyFont="1" applyBorder="1" applyAlignment="1">
      <alignment horizontal="left" vertical="center"/>
    </xf>
    <xf numFmtId="0" fontId="43" fillId="0" borderId="28" xfId="0" applyFont="1" applyBorder="1" applyAlignment="1">
      <alignment horizontal="left" vertical="center" wrapText="1"/>
    </xf>
    <xf numFmtId="0" fontId="43" fillId="0" borderId="28" xfId="0" applyFont="1" applyBorder="1" applyAlignment="1">
      <alignment horizontal="left" vertical="center"/>
    </xf>
    <xf numFmtId="0" fontId="43" fillId="0" borderId="30" xfId="0" applyFont="1" applyBorder="1" applyAlignment="1">
      <alignment horizontal="left" vertical="center" wrapText="1"/>
    </xf>
    <xf numFmtId="0" fontId="43" fillId="0" borderId="29" xfId="0" applyFont="1" applyBorder="1" applyAlignment="1">
      <alignment horizontal="left" vertical="center" wrapText="1"/>
    </xf>
    <xf numFmtId="0" fontId="43" fillId="0" borderId="31" xfId="0" applyFont="1" applyBorder="1" applyAlignment="1">
      <alignment horizontal="left" vertical="center" wrapText="1"/>
    </xf>
    <xf numFmtId="0" fontId="42" fillId="0" borderId="1" xfId="0" applyFont="1" applyBorder="1" applyAlignment="1">
      <alignment horizontal="left" vertical="top"/>
    </xf>
    <xf numFmtId="0" fontId="42" fillId="0" borderId="1" xfId="0" applyFont="1" applyBorder="1" applyAlignment="1">
      <alignment horizontal="center" vertical="top"/>
    </xf>
    <xf numFmtId="0" fontId="43" fillId="0" borderId="30" xfId="0" applyFont="1" applyBorder="1" applyAlignment="1">
      <alignment horizontal="left" vertical="center"/>
    </xf>
    <xf numFmtId="0" fontId="43" fillId="0" borderId="31" xfId="0" applyFont="1" applyBorder="1" applyAlignment="1">
      <alignment horizontal="left" vertical="center"/>
    </xf>
    <xf numFmtId="0" fontId="43" fillId="0" borderId="1" xfId="0" applyFont="1" applyBorder="1" applyAlignment="1">
      <alignment horizontal="center" vertical="center"/>
    </xf>
    <xf numFmtId="0" fontId="45" fillId="0" borderId="0" xfId="0" applyFont="1" applyAlignment="1">
      <alignment vertical="center"/>
    </xf>
    <xf numFmtId="0" fontId="41" fillId="0" borderId="1" xfId="0" applyFont="1" applyBorder="1" applyAlignment="1">
      <alignment vertical="center"/>
    </xf>
    <xf numFmtId="0" fontId="45" fillId="0" borderId="29" xfId="0" applyFont="1" applyBorder="1" applyAlignment="1">
      <alignment vertical="center"/>
    </xf>
    <xf numFmtId="0" fontId="41" fillId="0" borderId="29" xfId="0" applyFont="1" applyBorder="1" applyAlignment="1">
      <alignment vertical="center"/>
    </xf>
    <xf numFmtId="0" fontId="42" fillId="0" borderId="1" xfId="0" applyFont="1" applyBorder="1" applyAlignment="1">
      <alignment vertical="top"/>
    </xf>
    <xf numFmtId="49" fontId="42" fillId="0" borderId="1" xfId="0" applyNumberFormat="1" applyFont="1" applyBorder="1" applyAlignment="1">
      <alignment horizontal="left" vertical="center"/>
    </xf>
    <xf numFmtId="0" fontId="0" fillId="0" borderId="29" xfId="0" applyBorder="1" applyAlignment="1">
      <alignment vertical="top"/>
    </xf>
    <xf numFmtId="0" fontId="41" fillId="0" borderId="29" xfId="0" applyFont="1" applyBorder="1" applyAlignment="1">
      <alignment horizontal="left"/>
    </xf>
    <xf numFmtId="0" fontId="45" fillId="0" borderId="29" xfId="0" applyFont="1" applyBorder="1" applyAlignment="1"/>
    <xf numFmtId="0" fontId="39" fillId="0" borderId="27" xfId="0" applyFont="1" applyBorder="1" applyAlignment="1">
      <alignment vertical="top"/>
    </xf>
    <xf numFmtId="0" fontId="39" fillId="0" borderId="28" xfId="0" applyFont="1" applyBorder="1" applyAlignment="1">
      <alignment vertical="top"/>
    </xf>
    <xf numFmtId="0" fontId="39" fillId="0" borderId="30" xfId="0" applyFont="1" applyBorder="1" applyAlignment="1">
      <alignment vertical="top"/>
    </xf>
    <xf numFmtId="0" fontId="39" fillId="0" borderId="29" xfId="0" applyFont="1" applyBorder="1" applyAlignment="1">
      <alignment vertical="top"/>
    </xf>
    <xf numFmtId="0" fontId="39" fillId="0" borderId="31" xfId="0" applyFont="1" applyBorder="1" applyAlignment="1">
      <alignment vertical="top"/>
    </xf>
  </cellXfs>
  <cellStyles count="2">
    <cellStyle name="Normal" xfId="0" builtinId="0" customBuiltin="1"/>
    <cellStyle name="Hyperlink" xfId="1" builtinId="8"/>
  </cellStyles>
  <dxfs count="0"/>
  <tableStyles count="0"/>
</styleSheet>
</file>

<file path=xl/_rels/workbook.xml.rels>&#65279;<?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styles" Target="styles.xml" /><Relationship Id="rId6" Type="http://schemas.openxmlformats.org/officeDocument/2006/relationships/theme" Target="theme/theme1.xml" /><Relationship Id="rId7" Type="http://schemas.openxmlformats.org/officeDocument/2006/relationships/calcChain" Target="calcChain.xml" /><Relationship Id="rId8" Type="http://schemas.openxmlformats.org/officeDocument/2006/relationships/sharedStrings" Target="sharedStrings.xml" /></Relationships>
</file>

<file path=xl/drawings/_rels/drawing1.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2.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3.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theme/theme1.xml><?xml version="1.0" encoding="utf-8"?>
<a:theme xmlns:a="http://schemas.openxmlformats.org/drawingml/2006/main" name="Office Theme">
  <a:themeElements>
    <a:clrScheme name="Office">
      <a:dk1>
        <a:sysClr val="windowText"/>
      </a:dk1>
      <a:lt1>
        <a:sysClr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theme>
</file>

<file path=xl/worksheets/_rels/sheet1.xml.rels>&#65279;<?xml version="1.0" encoding="utf-8"?><Relationships xmlns="http://schemas.openxmlformats.org/package/2006/relationships"><Relationship Id="rId1" Type="http://schemas.openxmlformats.org/officeDocument/2006/relationships/drawing" Target="../drawings/drawing1.xml" /></Relationships>
</file>

<file path=xl/worksheets/_rels/sheet2.xml.rels>&#65279;<?xml version="1.0" encoding="utf-8"?><Relationships xmlns="http://schemas.openxmlformats.org/package/2006/relationships"><Relationship Id="rId1" Type="http://schemas.openxmlformats.org/officeDocument/2006/relationships/drawing" Target="../drawings/drawing2.xml" /></Relationships>
</file>

<file path=xl/worksheets/_rels/sheet3.xml.rels>&#65279;<?xml version="1.0" encoding="utf-8"?><Relationships xmlns="http://schemas.openxmlformats.org/package/2006/relationships"><Relationship Id="rId1" Type="http://schemas.openxmlformats.org/officeDocument/2006/relationships/drawing" Target="../drawings/drawing3.xml" /></Relationships>
</file>

<file path=xl/worksheets/_rels/sheet4.xml.rels>&#65279;<?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r="http://schemas.openxmlformats.org/officeDocument/2006/relationships" xmlns="http://schemas.openxmlformats.org/spreadsheetml/2006/main">
  <sheetPr>
    <pageSetUpPr fitToPage="1"/>
  </sheetPr>
  <sheetViews>
    <sheetView tabSelected="1" showGridLines="0" workbookViewId="0"/>
  </sheetViews>
  <cols>
    <col min="1" max="1" width="8.332031" style="1" customWidth="1"/>
    <col min="2" max="2" width="1.667969" style="1" customWidth="1"/>
    <col min="3" max="3" width="4.160156" style="1" customWidth="1"/>
    <col min="4" max="4" width="2.660156" style="1" customWidth="1"/>
    <col min="5" max="5" width="2.660156" style="1" customWidth="1"/>
    <col min="6" max="6" width="2.660156" style="1" customWidth="1"/>
    <col min="7" max="7" width="2.660156" style="1" customWidth="1"/>
    <col min="8" max="8" width="2.660156" style="1" customWidth="1"/>
    <col min="9" max="9" width="2.660156" style="1" customWidth="1"/>
    <col min="10" max="10" width="2.660156" style="1" customWidth="1"/>
    <col min="11" max="11" width="2.660156" style="1" customWidth="1"/>
    <col min="12" max="12" width="2.660156" style="1" customWidth="1"/>
    <col min="13" max="13" width="2.660156" style="1" customWidth="1"/>
    <col min="14" max="14" width="2.660156" style="1" customWidth="1"/>
    <col min="15" max="15" width="2.660156" style="1" customWidth="1"/>
    <col min="16" max="16" width="2.660156" style="1" customWidth="1"/>
    <col min="17" max="17" width="2.660156" style="1" customWidth="1"/>
    <col min="18" max="18" width="2.660156" style="1" customWidth="1"/>
    <col min="19" max="19" width="2.660156" style="1" customWidth="1"/>
    <col min="20" max="20" width="2.660156" style="1" customWidth="1"/>
    <col min="21" max="21" width="2.660156" style="1" customWidth="1"/>
    <col min="22" max="22" width="2.660156" style="1" customWidth="1"/>
    <col min="23" max="23" width="2.660156" style="1" customWidth="1"/>
    <col min="24" max="24" width="2.660156" style="1" customWidth="1"/>
    <col min="25" max="25" width="2.660156" style="1" customWidth="1"/>
    <col min="26" max="26" width="2.660156" style="1" customWidth="1"/>
    <col min="27" max="27" width="2.660156" style="1" customWidth="1"/>
    <col min="28" max="28" width="2.660156" style="1" customWidth="1"/>
    <col min="29" max="29" width="2.660156" style="1" customWidth="1"/>
    <col min="30" max="30" width="2.660156" style="1" customWidth="1"/>
    <col min="31" max="31" width="2.660156" style="1" customWidth="1"/>
    <col min="32" max="32" width="2.660156" style="1" customWidth="1"/>
    <col min="33" max="33" width="2.660156" style="1" customWidth="1"/>
    <col min="34" max="34" width="3.332031" style="1" customWidth="1"/>
    <col min="35" max="35" width="31.66016" style="1" customWidth="1"/>
    <col min="36" max="36" width="2.5" style="1" customWidth="1"/>
    <col min="37" max="37" width="2.5" style="1" customWidth="1"/>
    <col min="38" max="38" width="8.332031" style="1" customWidth="1"/>
    <col min="39" max="39" width="3.332031" style="1" customWidth="1"/>
    <col min="40" max="40" width="13.33203" style="1" customWidth="1"/>
    <col min="41" max="41" width="7.5" style="1" customWidth="1"/>
    <col min="42" max="42" width="4.160156" style="1" customWidth="1"/>
    <col min="43" max="43" width="15.66016" style="1" customWidth="1"/>
    <col min="44" max="44" width="13.66016" style="1" customWidth="1"/>
    <col min="45" max="45" width="25.83203" style="1" hidden="1" customWidth="1"/>
    <col min="46" max="46" width="25.83203" style="1" hidden="1" customWidth="1"/>
    <col min="47" max="47" width="25.83203" style="1" hidden="1" customWidth="1"/>
    <col min="48" max="48" width="21.66016" style="1" hidden="1" customWidth="1"/>
    <col min="49" max="49" width="21.66016" style="1" hidden="1" customWidth="1"/>
    <col min="50" max="50" width="25" style="1" hidden="1" customWidth="1"/>
    <col min="51" max="51" width="25" style="1" hidden="1" customWidth="1"/>
    <col min="52" max="52" width="21.66016" style="1" hidden="1" customWidth="1"/>
    <col min="53" max="53" width="19.16016" style="1" hidden="1" customWidth="1"/>
    <col min="54" max="54" width="25" style="1" hidden="1" customWidth="1"/>
    <col min="55" max="55" width="21.66016" style="1" hidden="1" customWidth="1"/>
    <col min="56" max="56" width="19.16016" style="1" hidden="1" customWidth="1"/>
    <col min="57" max="57" width="66.5" style="1" customWidth="1"/>
    <col min="71" max="71" width="9.332031" style="1" hidden="1"/>
    <col min="72" max="72" width="9.332031" style="1" hidden="1"/>
    <col min="73" max="73" width="9.332031" style="1" hidden="1"/>
    <col min="74" max="74" width="9.332031" style="1" hidden="1"/>
    <col min="75" max="75" width="9.332031" style="1" hidden="1"/>
    <col min="76" max="76" width="9.332031" style="1" hidden="1"/>
    <col min="77" max="77" width="9.332031" style="1" hidden="1"/>
    <col min="78" max="78" width="9.332031" style="1" hidden="1"/>
    <col min="79" max="79" width="9.332031" style="1" hidden="1"/>
    <col min="80" max="80" width="9.332031" style="1" hidden="1"/>
    <col min="81" max="81" width="9.332031" style="1" hidden="1"/>
    <col min="82" max="82" width="9.332031" style="1" hidden="1"/>
    <col min="83" max="83" width="9.332031" style="1" hidden="1"/>
    <col min="84" max="84" width="9.332031" style="1" hidden="1"/>
    <col min="85" max="85" width="9.332031" style="1" hidden="1"/>
    <col min="86" max="86" width="9.332031" style="1" hidden="1"/>
    <col min="87" max="87" width="9.332031" style="1" hidden="1"/>
    <col min="88" max="88" width="9.332031" style="1" hidden="1"/>
    <col min="89" max="89" width="9.332031" style="1" hidden="1"/>
    <col min="90" max="90" width="9.332031" style="1" hidden="1"/>
    <col min="91" max="91" width="9.332031" style="1" hidden="1"/>
  </cols>
  <sheetData>
    <row r="1">
      <c r="A1" s="17" t="s">
        <v>0</v>
      </c>
      <c r="AZ1" s="17" t="s">
        <v>1</v>
      </c>
      <c r="BA1" s="17" t="s">
        <v>2</v>
      </c>
      <c r="BB1" s="17" t="s">
        <v>3</v>
      </c>
      <c r="BT1" s="17" t="s">
        <v>4</v>
      </c>
      <c r="BU1" s="17" t="s">
        <v>4</v>
      </c>
      <c r="BV1" s="17" t="s">
        <v>5</v>
      </c>
    </row>
    <row r="2" s="1" customFormat="1" ht="36.96" customHeight="1">
      <c r="AR2" s="1"/>
      <c r="AS2" s="1"/>
      <c r="AT2" s="1"/>
      <c r="AU2" s="1"/>
      <c r="AV2" s="1"/>
      <c r="AW2" s="1"/>
      <c r="AX2" s="1"/>
      <c r="AY2" s="1"/>
      <c r="AZ2" s="1"/>
      <c r="BA2" s="1"/>
      <c r="BB2" s="1"/>
      <c r="BC2" s="1"/>
      <c r="BD2" s="1"/>
      <c r="BE2" s="1"/>
      <c r="BS2" s="18" t="s">
        <v>6</v>
      </c>
      <c r="BT2" s="18" t="s">
        <v>7</v>
      </c>
    </row>
    <row r="3" s="1" customFormat="1" ht="6.96" customHeight="1">
      <c r="B3" s="19"/>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1"/>
      <c r="BS3" s="18" t="s">
        <v>6</v>
      </c>
      <c r="BT3" s="18" t="s">
        <v>8</v>
      </c>
    </row>
    <row r="4" s="1" customFormat="1" ht="24.96" customHeight="1">
      <c r="B4" s="22"/>
      <c r="C4" s="23"/>
      <c r="D4" s="24" t="s">
        <v>9</v>
      </c>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1"/>
      <c r="AS4" s="25" t="s">
        <v>10</v>
      </c>
      <c r="BE4" s="26" t="s">
        <v>11</v>
      </c>
      <c r="BS4" s="18" t="s">
        <v>12</v>
      </c>
    </row>
    <row r="5" s="1" customFormat="1" ht="12" customHeight="1">
      <c r="B5" s="22"/>
      <c r="C5" s="23"/>
      <c r="D5" s="27" t="s">
        <v>13</v>
      </c>
      <c r="E5" s="23"/>
      <c r="F5" s="23"/>
      <c r="G5" s="23"/>
      <c r="H5" s="23"/>
      <c r="I5" s="23"/>
      <c r="J5" s="23"/>
      <c r="K5" s="28" t="s">
        <v>14</v>
      </c>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1"/>
      <c r="BE5" s="29" t="s">
        <v>15</v>
      </c>
      <c r="BS5" s="18" t="s">
        <v>6</v>
      </c>
    </row>
    <row r="6" s="1" customFormat="1" ht="36.96" customHeight="1">
      <c r="B6" s="22"/>
      <c r="C6" s="23"/>
      <c r="D6" s="30" t="s">
        <v>16</v>
      </c>
      <c r="E6" s="23"/>
      <c r="F6" s="23"/>
      <c r="G6" s="23"/>
      <c r="H6" s="23"/>
      <c r="I6" s="23"/>
      <c r="J6" s="23"/>
      <c r="K6" s="31" t="s">
        <v>17</v>
      </c>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1"/>
      <c r="BE6" s="32"/>
      <c r="BS6" s="18" t="s">
        <v>6</v>
      </c>
    </row>
    <row r="7" s="1" customFormat="1" ht="12" customHeight="1">
      <c r="B7" s="22"/>
      <c r="C7" s="23"/>
      <c r="D7" s="33" t="s">
        <v>18</v>
      </c>
      <c r="E7" s="23"/>
      <c r="F7" s="23"/>
      <c r="G7" s="23"/>
      <c r="H7" s="23"/>
      <c r="I7" s="23"/>
      <c r="J7" s="23"/>
      <c r="K7" s="28" t="s">
        <v>19</v>
      </c>
      <c r="L7" s="23"/>
      <c r="M7" s="23"/>
      <c r="N7" s="23"/>
      <c r="O7" s="23"/>
      <c r="P7" s="23"/>
      <c r="Q7" s="23"/>
      <c r="R7" s="23"/>
      <c r="S7" s="23"/>
      <c r="T7" s="23"/>
      <c r="U7" s="23"/>
      <c r="V7" s="23"/>
      <c r="W7" s="23"/>
      <c r="X7" s="23"/>
      <c r="Y7" s="23"/>
      <c r="Z7" s="23"/>
      <c r="AA7" s="23"/>
      <c r="AB7" s="23"/>
      <c r="AC7" s="23"/>
      <c r="AD7" s="23"/>
      <c r="AE7" s="23"/>
      <c r="AF7" s="23"/>
      <c r="AG7" s="23"/>
      <c r="AH7" s="23"/>
      <c r="AI7" s="23"/>
      <c r="AJ7" s="23"/>
      <c r="AK7" s="33" t="s">
        <v>20</v>
      </c>
      <c r="AL7" s="23"/>
      <c r="AM7" s="23"/>
      <c r="AN7" s="28" t="s">
        <v>19</v>
      </c>
      <c r="AO7" s="23"/>
      <c r="AP7" s="23"/>
      <c r="AQ7" s="23"/>
      <c r="AR7" s="21"/>
      <c r="BE7" s="32"/>
      <c r="BS7" s="18" t="s">
        <v>6</v>
      </c>
    </row>
    <row r="8" s="1" customFormat="1" ht="12" customHeight="1">
      <c r="B8" s="22"/>
      <c r="C8" s="23"/>
      <c r="D8" s="33" t="s">
        <v>21</v>
      </c>
      <c r="E8" s="23"/>
      <c r="F8" s="23"/>
      <c r="G8" s="23"/>
      <c r="H8" s="23"/>
      <c r="I8" s="23"/>
      <c r="J8" s="23"/>
      <c r="K8" s="28" t="s">
        <v>22</v>
      </c>
      <c r="L8" s="23"/>
      <c r="M8" s="23"/>
      <c r="N8" s="23"/>
      <c r="O8" s="23"/>
      <c r="P8" s="23"/>
      <c r="Q8" s="23"/>
      <c r="R8" s="23"/>
      <c r="S8" s="23"/>
      <c r="T8" s="23"/>
      <c r="U8" s="23"/>
      <c r="V8" s="23"/>
      <c r="W8" s="23"/>
      <c r="X8" s="23"/>
      <c r="Y8" s="23"/>
      <c r="Z8" s="23"/>
      <c r="AA8" s="23"/>
      <c r="AB8" s="23"/>
      <c r="AC8" s="23"/>
      <c r="AD8" s="23"/>
      <c r="AE8" s="23"/>
      <c r="AF8" s="23"/>
      <c r="AG8" s="23"/>
      <c r="AH8" s="23"/>
      <c r="AI8" s="23"/>
      <c r="AJ8" s="23"/>
      <c r="AK8" s="33" t="s">
        <v>23</v>
      </c>
      <c r="AL8" s="23"/>
      <c r="AM8" s="23"/>
      <c r="AN8" s="34" t="s">
        <v>24</v>
      </c>
      <c r="AO8" s="23"/>
      <c r="AP8" s="23"/>
      <c r="AQ8" s="23"/>
      <c r="AR8" s="21"/>
      <c r="BE8" s="32"/>
      <c r="BS8" s="18" t="s">
        <v>6</v>
      </c>
    </row>
    <row r="9" s="1" customFormat="1" ht="14.4" customHeight="1">
      <c r="B9" s="22"/>
      <c r="C9" s="23"/>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1"/>
      <c r="BE9" s="32"/>
      <c r="BS9" s="18" t="s">
        <v>6</v>
      </c>
    </row>
    <row r="10" s="1" customFormat="1" ht="12" customHeight="1">
      <c r="B10" s="22"/>
      <c r="C10" s="23"/>
      <c r="D10" s="33" t="s">
        <v>25</v>
      </c>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33" t="s">
        <v>26</v>
      </c>
      <c r="AL10" s="23"/>
      <c r="AM10" s="23"/>
      <c r="AN10" s="28" t="s">
        <v>27</v>
      </c>
      <c r="AO10" s="23"/>
      <c r="AP10" s="23"/>
      <c r="AQ10" s="23"/>
      <c r="AR10" s="21"/>
      <c r="BE10" s="32"/>
      <c r="BS10" s="18" t="s">
        <v>6</v>
      </c>
    </row>
    <row r="11" s="1" customFormat="1" ht="18.48" customHeight="1">
      <c r="B11" s="22"/>
      <c r="C11" s="23"/>
      <c r="D11" s="23"/>
      <c r="E11" s="28" t="s">
        <v>28</v>
      </c>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33" t="s">
        <v>29</v>
      </c>
      <c r="AL11" s="23"/>
      <c r="AM11" s="23"/>
      <c r="AN11" s="28" t="s">
        <v>19</v>
      </c>
      <c r="AO11" s="23"/>
      <c r="AP11" s="23"/>
      <c r="AQ11" s="23"/>
      <c r="AR11" s="21"/>
      <c r="BE11" s="32"/>
      <c r="BS11" s="18" t="s">
        <v>6</v>
      </c>
    </row>
    <row r="12" s="1" customFormat="1" ht="6.96" customHeight="1">
      <c r="B12" s="22"/>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1"/>
      <c r="BE12" s="32"/>
      <c r="BS12" s="18" t="s">
        <v>6</v>
      </c>
    </row>
    <row r="13" s="1" customFormat="1" ht="12" customHeight="1">
      <c r="B13" s="22"/>
      <c r="C13" s="23"/>
      <c r="D13" s="33" t="s">
        <v>30</v>
      </c>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33" t="s">
        <v>26</v>
      </c>
      <c r="AL13" s="23"/>
      <c r="AM13" s="23"/>
      <c r="AN13" s="35" t="s">
        <v>31</v>
      </c>
      <c r="AO13" s="23"/>
      <c r="AP13" s="23"/>
      <c r="AQ13" s="23"/>
      <c r="AR13" s="21"/>
      <c r="BE13" s="32"/>
      <c r="BS13" s="18" t="s">
        <v>6</v>
      </c>
    </row>
    <row r="14">
      <c r="B14" s="22"/>
      <c r="C14" s="23"/>
      <c r="D14" s="23"/>
      <c r="E14" s="35" t="s">
        <v>31</v>
      </c>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3" t="s">
        <v>29</v>
      </c>
      <c r="AL14" s="23"/>
      <c r="AM14" s="23"/>
      <c r="AN14" s="35" t="s">
        <v>31</v>
      </c>
      <c r="AO14" s="23"/>
      <c r="AP14" s="23"/>
      <c r="AQ14" s="23"/>
      <c r="AR14" s="21"/>
      <c r="BE14" s="32"/>
      <c r="BS14" s="18" t="s">
        <v>6</v>
      </c>
    </row>
    <row r="15" s="1" customFormat="1" ht="6.96" customHeight="1">
      <c r="B15" s="22"/>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1"/>
      <c r="BE15" s="32"/>
      <c r="BS15" s="18" t="s">
        <v>4</v>
      </c>
    </row>
    <row r="16" s="1" customFormat="1" ht="12" customHeight="1">
      <c r="B16" s="22"/>
      <c r="C16" s="23"/>
      <c r="D16" s="33" t="s">
        <v>32</v>
      </c>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33" t="s">
        <v>26</v>
      </c>
      <c r="AL16" s="23"/>
      <c r="AM16" s="23"/>
      <c r="AN16" s="28" t="s">
        <v>33</v>
      </c>
      <c r="AO16" s="23"/>
      <c r="AP16" s="23"/>
      <c r="AQ16" s="23"/>
      <c r="AR16" s="21"/>
      <c r="BE16" s="32"/>
      <c r="BS16" s="18" t="s">
        <v>4</v>
      </c>
    </row>
    <row r="17" s="1" customFormat="1" ht="18.48" customHeight="1">
      <c r="B17" s="22"/>
      <c r="C17" s="23"/>
      <c r="D17" s="23"/>
      <c r="E17" s="28" t="s">
        <v>34</v>
      </c>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33" t="s">
        <v>29</v>
      </c>
      <c r="AL17" s="23"/>
      <c r="AM17" s="23"/>
      <c r="AN17" s="28" t="s">
        <v>35</v>
      </c>
      <c r="AO17" s="23"/>
      <c r="AP17" s="23"/>
      <c r="AQ17" s="23"/>
      <c r="AR17" s="21"/>
      <c r="BE17" s="32"/>
      <c r="BS17" s="18" t="s">
        <v>36</v>
      </c>
    </row>
    <row r="18" s="1" customFormat="1" ht="6.96" customHeight="1">
      <c r="B18" s="22"/>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1"/>
      <c r="BE18" s="32"/>
      <c r="BS18" s="18" t="s">
        <v>6</v>
      </c>
    </row>
    <row r="19" s="1" customFormat="1" ht="12" customHeight="1">
      <c r="B19" s="22"/>
      <c r="C19" s="23"/>
      <c r="D19" s="33" t="s">
        <v>37</v>
      </c>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33" t="s">
        <v>26</v>
      </c>
      <c r="AL19" s="23"/>
      <c r="AM19" s="23"/>
      <c r="AN19" s="28" t="s">
        <v>19</v>
      </c>
      <c r="AO19" s="23"/>
      <c r="AP19" s="23"/>
      <c r="AQ19" s="23"/>
      <c r="AR19" s="21"/>
      <c r="BE19" s="32"/>
      <c r="BS19" s="18" t="s">
        <v>6</v>
      </c>
    </row>
    <row r="20" s="1" customFormat="1" ht="18.48" customHeight="1">
      <c r="B20" s="22"/>
      <c r="C20" s="23"/>
      <c r="D20" s="23"/>
      <c r="E20" s="28" t="s">
        <v>38</v>
      </c>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33" t="s">
        <v>29</v>
      </c>
      <c r="AL20" s="23"/>
      <c r="AM20" s="23"/>
      <c r="AN20" s="28" t="s">
        <v>19</v>
      </c>
      <c r="AO20" s="23"/>
      <c r="AP20" s="23"/>
      <c r="AQ20" s="23"/>
      <c r="AR20" s="21"/>
      <c r="BE20" s="32"/>
      <c r="BS20" s="18" t="s">
        <v>4</v>
      </c>
    </row>
    <row r="21" s="1" customFormat="1" ht="6.96" customHeight="1">
      <c r="B21" s="22"/>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1"/>
      <c r="BE21" s="32"/>
    </row>
    <row r="22" s="1" customFormat="1" ht="12" customHeight="1">
      <c r="B22" s="22"/>
      <c r="C22" s="23"/>
      <c r="D22" s="33" t="s">
        <v>39</v>
      </c>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1"/>
      <c r="BE22" s="32"/>
    </row>
    <row r="23" s="1" customFormat="1" ht="47.25" customHeight="1">
      <c r="B23" s="22"/>
      <c r="C23" s="23"/>
      <c r="D23" s="23"/>
      <c r="E23" s="37" t="s">
        <v>40</v>
      </c>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23"/>
      <c r="AP23" s="23"/>
      <c r="AQ23" s="23"/>
      <c r="AR23" s="21"/>
      <c r="BE23" s="32"/>
    </row>
    <row r="24" s="1" customFormat="1" ht="6.96" customHeight="1">
      <c r="B24" s="22"/>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1"/>
      <c r="BE24" s="32"/>
    </row>
    <row r="25" s="1" customFormat="1" ht="6.96" customHeight="1">
      <c r="B25" s="22"/>
      <c r="C25" s="23"/>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23"/>
      <c r="AQ25" s="23"/>
      <c r="AR25" s="21"/>
      <c r="BE25" s="32"/>
    </row>
    <row r="26" s="2" customFormat="1" ht="25.92" customHeight="1">
      <c r="A26" s="39"/>
      <c r="B26" s="40"/>
      <c r="C26" s="41"/>
      <c r="D26" s="42" t="s">
        <v>41</v>
      </c>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4">
        <f>ROUND(AG54,2)</f>
        <v>0</v>
      </c>
      <c r="AL26" s="43"/>
      <c r="AM26" s="43"/>
      <c r="AN26" s="43"/>
      <c r="AO26" s="43"/>
      <c r="AP26" s="41"/>
      <c r="AQ26" s="41"/>
      <c r="AR26" s="45"/>
      <c r="BE26" s="32"/>
    </row>
    <row r="27" s="2" customFormat="1" ht="6.96" customHeight="1">
      <c r="A27" s="39"/>
      <c r="B27" s="40"/>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5"/>
      <c r="BE27" s="32"/>
    </row>
    <row r="28" s="2" customFormat="1">
      <c r="A28" s="39"/>
      <c r="B28" s="40"/>
      <c r="C28" s="41"/>
      <c r="D28" s="41"/>
      <c r="E28" s="41"/>
      <c r="F28" s="41"/>
      <c r="G28" s="41"/>
      <c r="H28" s="41"/>
      <c r="I28" s="41"/>
      <c r="J28" s="41"/>
      <c r="K28" s="41"/>
      <c r="L28" s="46" t="s">
        <v>42</v>
      </c>
      <c r="M28" s="46"/>
      <c r="N28" s="46"/>
      <c r="O28" s="46"/>
      <c r="P28" s="46"/>
      <c r="Q28" s="41"/>
      <c r="R28" s="41"/>
      <c r="S28" s="41"/>
      <c r="T28" s="41"/>
      <c r="U28" s="41"/>
      <c r="V28" s="41"/>
      <c r="W28" s="46" t="s">
        <v>43</v>
      </c>
      <c r="X28" s="46"/>
      <c r="Y28" s="46"/>
      <c r="Z28" s="46"/>
      <c r="AA28" s="46"/>
      <c r="AB28" s="46"/>
      <c r="AC28" s="46"/>
      <c r="AD28" s="46"/>
      <c r="AE28" s="46"/>
      <c r="AF28" s="41"/>
      <c r="AG28" s="41"/>
      <c r="AH28" s="41"/>
      <c r="AI28" s="41"/>
      <c r="AJ28" s="41"/>
      <c r="AK28" s="46" t="s">
        <v>44</v>
      </c>
      <c r="AL28" s="46"/>
      <c r="AM28" s="46"/>
      <c r="AN28" s="46"/>
      <c r="AO28" s="46"/>
      <c r="AP28" s="41"/>
      <c r="AQ28" s="41"/>
      <c r="AR28" s="45"/>
      <c r="BE28" s="32"/>
    </row>
    <row r="29" s="3" customFormat="1" ht="14.4" customHeight="1">
      <c r="A29" s="3"/>
      <c r="B29" s="47"/>
      <c r="C29" s="48"/>
      <c r="D29" s="33" t="s">
        <v>45</v>
      </c>
      <c r="E29" s="48"/>
      <c r="F29" s="33" t="s">
        <v>46</v>
      </c>
      <c r="G29" s="48"/>
      <c r="H29" s="48"/>
      <c r="I29" s="48"/>
      <c r="J29" s="48"/>
      <c r="K29" s="48"/>
      <c r="L29" s="49">
        <v>0.20999999999999999</v>
      </c>
      <c r="M29" s="48"/>
      <c r="N29" s="48"/>
      <c r="O29" s="48"/>
      <c r="P29" s="48"/>
      <c r="Q29" s="48"/>
      <c r="R29" s="48"/>
      <c r="S29" s="48"/>
      <c r="T29" s="48"/>
      <c r="U29" s="48"/>
      <c r="V29" s="48"/>
      <c r="W29" s="50">
        <f>ROUND(AZ54, 2)</f>
        <v>0</v>
      </c>
      <c r="X29" s="48"/>
      <c r="Y29" s="48"/>
      <c r="Z29" s="48"/>
      <c r="AA29" s="48"/>
      <c r="AB29" s="48"/>
      <c r="AC29" s="48"/>
      <c r="AD29" s="48"/>
      <c r="AE29" s="48"/>
      <c r="AF29" s="48"/>
      <c r="AG29" s="48"/>
      <c r="AH29" s="48"/>
      <c r="AI29" s="48"/>
      <c r="AJ29" s="48"/>
      <c r="AK29" s="50">
        <f>ROUND(AV54, 2)</f>
        <v>0</v>
      </c>
      <c r="AL29" s="48"/>
      <c r="AM29" s="48"/>
      <c r="AN29" s="48"/>
      <c r="AO29" s="48"/>
      <c r="AP29" s="48"/>
      <c r="AQ29" s="48"/>
      <c r="AR29" s="51"/>
      <c r="BE29" s="52"/>
    </row>
    <row r="30" s="3" customFormat="1" ht="14.4" customHeight="1">
      <c r="A30" s="3"/>
      <c r="B30" s="47"/>
      <c r="C30" s="48"/>
      <c r="D30" s="48"/>
      <c r="E30" s="48"/>
      <c r="F30" s="33" t="s">
        <v>47</v>
      </c>
      <c r="G30" s="48"/>
      <c r="H30" s="48"/>
      <c r="I30" s="48"/>
      <c r="J30" s="48"/>
      <c r="K30" s="48"/>
      <c r="L30" s="49">
        <v>0.14999999999999999</v>
      </c>
      <c r="M30" s="48"/>
      <c r="N30" s="48"/>
      <c r="O30" s="48"/>
      <c r="P30" s="48"/>
      <c r="Q30" s="48"/>
      <c r="R30" s="48"/>
      <c r="S30" s="48"/>
      <c r="T30" s="48"/>
      <c r="U30" s="48"/>
      <c r="V30" s="48"/>
      <c r="W30" s="50">
        <f>ROUND(BA54, 2)</f>
        <v>0</v>
      </c>
      <c r="X30" s="48"/>
      <c r="Y30" s="48"/>
      <c r="Z30" s="48"/>
      <c r="AA30" s="48"/>
      <c r="AB30" s="48"/>
      <c r="AC30" s="48"/>
      <c r="AD30" s="48"/>
      <c r="AE30" s="48"/>
      <c r="AF30" s="48"/>
      <c r="AG30" s="48"/>
      <c r="AH30" s="48"/>
      <c r="AI30" s="48"/>
      <c r="AJ30" s="48"/>
      <c r="AK30" s="50">
        <f>ROUND(AW54, 2)</f>
        <v>0</v>
      </c>
      <c r="AL30" s="48"/>
      <c r="AM30" s="48"/>
      <c r="AN30" s="48"/>
      <c r="AO30" s="48"/>
      <c r="AP30" s="48"/>
      <c r="AQ30" s="48"/>
      <c r="AR30" s="51"/>
      <c r="BE30" s="52"/>
    </row>
    <row r="31" hidden="1" s="3" customFormat="1" ht="14.4" customHeight="1">
      <c r="A31" s="3"/>
      <c r="B31" s="47"/>
      <c r="C31" s="48"/>
      <c r="D31" s="48"/>
      <c r="E31" s="48"/>
      <c r="F31" s="33" t="s">
        <v>48</v>
      </c>
      <c r="G31" s="48"/>
      <c r="H31" s="48"/>
      <c r="I31" s="48"/>
      <c r="J31" s="48"/>
      <c r="K31" s="48"/>
      <c r="L31" s="49">
        <v>0.20999999999999999</v>
      </c>
      <c r="M31" s="48"/>
      <c r="N31" s="48"/>
      <c r="O31" s="48"/>
      <c r="P31" s="48"/>
      <c r="Q31" s="48"/>
      <c r="R31" s="48"/>
      <c r="S31" s="48"/>
      <c r="T31" s="48"/>
      <c r="U31" s="48"/>
      <c r="V31" s="48"/>
      <c r="W31" s="50">
        <f>ROUND(BB54, 2)</f>
        <v>0</v>
      </c>
      <c r="X31" s="48"/>
      <c r="Y31" s="48"/>
      <c r="Z31" s="48"/>
      <c r="AA31" s="48"/>
      <c r="AB31" s="48"/>
      <c r="AC31" s="48"/>
      <c r="AD31" s="48"/>
      <c r="AE31" s="48"/>
      <c r="AF31" s="48"/>
      <c r="AG31" s="48"/>
      <c r="AH31" s="48"/>
      <c r="AI31" s="48"/>
      <c r="AJ31" s="48"/>
      <c r="AK31" s="50">
        <v>0</v>
      </c>
      <c r="AL31" s="48"/>
      <c r="AM31" s="48"/>
      <c r="AN31" s="48"/>
      <c r="AO31" s="48"/>
      <c r="AP31" s="48"/>
      <c r="AQ31" s="48"/>
      <c r="AR31" s="51"/>
      <c r="BE31" s="52"/>
    </row>
    <row r="32" hidden="1" s="3" customFormat="1" ht="14.4" customHeight="1">
      <c r="A32" s="3"/>
      <c r="B32" s="47"/>
      <c r="C32" s="48"/>
      <c r="D32" s="48"/>
      <c r="E32" s="48"/>
      <c r="F32" s="33" t="s">
        <v>49</v>
      </c>
      <c r="G32" s="48"/>
      <c r="H32" s="48"/>
      <c r="I32" s="48"/>
      <c r="J32" s="48"/>
      <c r="K32" s="48"/>
      <c r="L32" s="49">
        <v>0.14999999999999999</v>
      </c>
      <c r="M32" s="48"/>
      <c r="N32" s="48"/>
      <c r="O32" s="48"/>
      <c r="P32" s="48"/>
      <c r="Q32" s="48"/>
      <c r="R32" s="48"/>
      <c r="S32" s="48"/>
      <c r="T32" s="48"/>
      <c r="U32" s="48"/>
      <c r="V32" s="48"/>
      <c r="W32" s="50">
        <f>ROUND(BC54, 2)</f>
        <v>0</v>
      </c>
      <c r="X32" s="48"/>
      <c r="Y32" s="48"/>
      <c r="Z32" s="48"/>
      <c r="AA32" s="48"/>
      <c r="AB32" s="48"/>
      <c r="AC32" s="48"/>
      <c r="AD32" s="48"/>
      <c r="AE32" s="48"/>
      <c r="AF32" s="48"/>
      <c r="AG32" s="48"/>
      <c r="AH32" s="48"/>
      <c r="AI32" s="48"/>
      <c r="AJ32" s="48"/>
      <c r="AK32" s="50">
        <v>0</v>
      </c>
      <c r="AL32" s="48"/>
      <c r="AM32" s="48"/>
      <c r="AN32" s="48"/>
      <c r="AO32" s="48"/>
      <c r="AP32" s="48"/>
      <c r="AQ32" s="48"/>
      <c r="AR32" s="51"/>
      <c r="BE32" s="52"/>
    </row>
    <row r="33" hidden="1" s="3" customFormat="1" ht="14.4" customHeight="1">
      <c r="A33" s="3"/>
      <c r="B33" s="47"/>
      <c r="C33" s="48"/>
      <c r="D33" s="48"/>
      <c r="E33" s="48"/>
      <c r="F33" s="33" t="s">
        <v>50</v>
      </c>
      <c r="G33" s="48"/>
      <c r="H33" s="48"/>
      <c r="I33" s="48"/>
      <c r="J33" s="48"/>
      <c r="K33" s="48"/>
      <c r="L33" s="49">
        <v>0</v>
      </c>
      <c r="M33" s="48"/>
      <c r="N33" s="48"/>
      <c r="O33" s="48"/>
      <c r="P33" s="48"/>
      <c r="Q33" s="48"/>
      <c r="R33" s="48"/>
      <c r="S33" s="48"/>
      <c r="T33" s="48"/>
      <c r="U33" s="48"/>
      <c r="V33" s="48"/>
      <c r="W33" s="50">
        <f>ROUND(BD54, 2)</f>
        <v>0</v>
      </c>
      <c r="X33" s="48"/>
      <c r="Y33" s="48"/>
      <c r="Z33" s="48"/>
      <c r="AA33" s="48"/>
      <c r="AB33" s="48"/>
      <c r="AC33" s="48"/>
      <c r="AD33" s="48"/>
      <c r="AE33" s="48"/>
      <c r="AF33" s="48"/>
      <c r="AG33" s="48"/>
      <c r="AH33" s="48"/>
      <c r="AI33" s="48"/>
      <c r="AJ33" s="48"/>
      <c r="AK33" s="50">
        <v>0</v>
      </c>
      <c r="AL33" s="48"/>
      <c r="AM33" s="48"/>
      <c r="AN33" s="48"/>
      <c r="AO33" s="48"/>
      <c r="AP33" s="48"/>
      <c r="AQ33" s="48"/>
      <c r="AR33" s="51"/>
      <c r="BE33" s="3"/>
    </row>
    <row r="34" s="2" customFormat="1" ht="6.96" customHeight="1">
      <c r="A34" s="39"/>
      <c r="B34" s="40"/>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AM34" s="41"/>
      <c r="AN34" s="41"/>
      <c r="AO34" s="41"/>
      <c r="AP34" s="41"/>
      <c r="AQ34" s="41"/>
      <c r="AR34" s="45"/>
      <c r="BE34" s="39"/>
    </row>
    <row r="35" s="2" customFormat="1" ht="25.92" customHeight="1">
      <c r="A35" s="39"/>
      <c r="B35" s="40"/>
      <c r="C35" s="53"/>
      <c r="D35" s="54" t="s">
        <v>51</v>
      </c>
      <c r="E35" s="55"/>
      <c r="F35" s="55"/>
      <c r="G35" s="55"/>
      <c r="H35" s="55"/>
      <c r="I35" s="55"/>
      <c r="J35" s="55"/>
      <c r="K35" s="55"/>
      <c r="L35" s="55"/>
      <c r="M35" s="55"/>
      <c r="N35" s="55"/>
      <c r="O35" s="55"/>
      <c r="P35" s="55"/>
      <c r="Q35" s="55"/>
      <c r="R35" s="55"/>
      <c r="S35" s="55"/>
      <c r="T35" s="56" t="s">
        <v>52</v>
      </c>
      <c r="U35" s="55"/>
      <c r="V35" s="55"/>
      <c r="W35" s="55"/>
      <c r="X35" s="57" t="s">
        <v>53</v>
      </c>
      <c r="Y35" s="55"/>
      <c r="Z35" s="55"/>
      <c r="AA35" s="55"/>
      <c r="AB35" s="55"/>
      <c r="AC35" s="55"/>
      <c r="AD35" s="55"/>
      <c r="AE35" s="55"/>
      <c r="AF35" s="55"/>
      <c r="AG35" s="55"/>
      <c r="AH35" s="55"/>
      <c r="AI35" s="55"/>
      <c r="AJ35" s="55"/>
      <c r="AK35" s="58">
        <f>SUM(AK26:AK33)</f>
        <v>0</v>
      </c>
      <c r="AL35" s="55"/>
      <c r="AM35" s="55"/>
      <c r="AN35" s="55"/>
      <c r="AO35" s="59"/>
      <c r="AP35" s="53"/>
      <c r="AQ35" s="53"/>
      <c r="AR35" s="45"/>
      <c r="BE35" s="39"/>
    </row>
    <row r="36" s="2" customFormat="1" ht="6.96" customHeight="1">
      <c r="A36" s="39"/>
      <c r="B36" s="40"/>
      <c r="C36" s="41"/>
      <c r="D36" s="4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5"/>
      <c r="BE36" s="39"/>
    </row>
    <row r="37" s="2" customFormat="1" ht="6.96" customHeight="1">
      <c r="A37" s="39"/>
      <c r="B37" s="60"/>
      <c r="C37" s="61"/>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45"/>
      <c r="BE37" s="39"/>
    </row>
    <row r="41" s="2" customFormat="1" ht="6.96" customHeight="1">
      <c r="A41" s="39"/>
      <c r="B41" s="62"/>
      <c r="C41" s="63"/>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45"/>
      <c r="BE41" s="39"/>
    </row>
    <row r="42" s="2" customFormat="1" ht="24.96" customHeight="1">
      <c r="A42" s="39"/>
      <c r="B42" s="40"/>
      <c r="C42" s="24" t="s">
        <v>54</v>
      </c>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1"/>
      <c r="AR42" s="45"/>
      <c r="BE42" s="39"/>
    </row>
    <row r="43" s="2" customFormat="1" ht="6.96" customHeight="1">
      <c r="A43" s="39"/>
      <c r="B43" s="40"/>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1"/>
      <c r="AR43" s="45"/>
      <c r="BE43" s="39"/>
    </row>
    <row r="44" s="4" customFormat="1" ht="12" customHeight="1">
      <c r="A44" s="4"/>
      <c r="B44" s="64"/>
      <c r="C44" s="33" t="s">
        <v>13</v>
      </c>
      <c r="D44" s="65"/>
      <c r="E44" s="65"/>
      <c r="F44" s="65"/>
      <c r="G44" s="65"/>
      <c r="H44" s="65"/>
      <c r="I44" s="65"/>
      <c r="J44" s="65"/>
      <c r="K44" s="65"/>
      <c r="L44" s="65" t="str">
        <f>K5</f>
        <v>75_SLON_SO-04</v>
      </c>
      <c r="M44" s="65"/>
      <c r="N44" s="65"/>
      <c r="O44" s="65"/>
      <c r="P44" s="65"/>
      <c r="Q44" s="65"/>
      <c r="R44" s="65"/>
      <c r="S44" s="65"/>
      <c r="T44" s="65"/>
      <c r="U44" s="65"/>
      <c r="V44" s="65"/>
      <c r="W44" s="65"/>
      <c r="X44" s="65"/>
      <c r="Y44" s="65"/>
      <c r="Z44" s="65"/>
      <c r="AA44" s="65"/>
      <c r="AB44" s="65"/>
      <c r="AC44" s="65"/>
      <c r="AD44" s="65"/>
      <c r="AE44" s="65"/>
      <c r="AF44" s="65"/>
      <c r="AG44" s="65"/>
      <c r="AH44" s="65"/>
      <c r="AI44" s="65"/>
      <c r="AJ44" s="65"/>
      <c r="AK44" s="65"/>
      <c r="AL44" s="65"/>
      <c r="AM44" s="65"/>
      <c r="AN44" s="65"/>
      <c r="AO44" s="65"/>
      <c r="AP44" s="65"/>
      <c r="AQ44" s="65"/>
      <c r="AR44" s="66"/>
      <c r="BE44" s="4"/>
    </row>
    <row r="45" s="5" customFormat="1" ht="36.96" customHeight="1">
      <c r="A45" s="5"/>
      <c r="B45" s="67"/>
      <c r="C45" s="68" t="s">
        <v>16</v>
      </c>
      <c r="D45" s="69"/>
      <c r="E45" s="69"/>
      <c r="F45" s="69"/>
      <c r="G45" s="69"/>
      <c r="H45" s="69"/>
      <c r="I45" s="69"/>
      <c r="J45" s="69"/>
      <c r="K45" s="69"/>
      <c r="L45" s="70" t="str">
        <f>K6</f>
        <v>Karibuni - chovné zařízení pro slony</v>
      </c>
      <c r="M45" s="69"/>
      <c r="N45" s="69"/>
      <c r="O45" s="69"/>
      <c r="P45" s="69"/>
      <c r="Q45" s="69"/>
      <c r="R45" s="69"/>
      <c r="S45" s="69"/>
      <c r="T45" s="69"/>
      <c r="U45" s="69"/>
      <c r="V45" s="69"/>
      <c r="W45" s="69"/>
      <c r="X45" s="69"/>
      <c r="Y45" s="69"/>
      <c r="Z45" s="69"/>
      <c r="AA45" s="69"/>
      <c r="AB45" s="69"/>
      <c r="AC45" s="69"/>
      <c r="AD45" s="69"/>
      <c r="AE45" s="69"/>
      <c r="AF45" s="69"/>
      <c r="AG45" s="69"/>
      <c r="AH45" s="69"/>
      <c r="AI45" s="69"/>
      <c r="AJ45" s="69"/>
      <c r="AK45" s="69"/>
      <c r="AL45" s="69"/>
      <c r="AM45" s="69"/>
      <c r="AN45" s="69"/>
      <c r="AO45" s="69"/>
      <c r="AP45" s="69"/>
      <c r="AQ45" s="69"/>
      <c r="AR45" s="71"/>
      <c r="BE45" s="5"/>
    </row>
    <row r="46" s="2" customFormat="1" ht="6.96" customHeight="1">
      <c r="A46" s="39"/>
      <c r="B46" s="40"/>
      <c r="C46" s="41"/>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1"/>
      <c r="AQ46" s="41"/>
      <c r="AR46" s="45"/>
      <c r="BE46" s="39"/>
    </row>
    <row r="47" s="2" customFormat="1" ht="12" customHeight="1">
      <c r="A47" s="39"/>
      <c r="B47" s="40"/>
      <c r="C47" s="33" t="s">
        <v>21</v>
      </c>
      <c r="D47" s="41"/>
      <c r="E47" s="41"/>
      <c r="F47" s="41"/>
      <c r="G47" s="41"/>
      <c r="H47" s="41"/>
      <c r="I47" s="41"/>
      <c r="J47" s="41"/>
      <c r="K47" s="41"/>
      <c r="L47" s="72" t="str">
        <f>IF(K8="","",K8)</f>
        <v>Zlín</v>
      </c>
      <c r="M47" s="41"/>
      <c r="N47" s="41"/>
      <c r="O47" s="41"/>
      <c r="P47" s="41"/>
      <c r="Q47" s="41"/>
      <c r="R47" s="41"/>
      <c r="S47" s="41"/>
      <c r="T47" s="41"/>
      <c r="U47" s="41"/>
      <c r="V47" s="41"/>
      <c r="W47" s="41"/>
      <c r="X47" s="41"/>
      <c r="Y47" s="41"/>
      <c r="Z47" s="41"/>
      <c r="AA47" s="41"/>
      <c r="AB47" s="41"/>
      <c r="AC47" s="41"/>
      <c r="AD47" s="41"/>
      <c r="AE47" s="41"/>
      <c r="AF47" s="41"/>
      <c r="AG47" s="41"/>
      <c r="AH47" s="41"/>
      <c r="AI47" s="33" t="s">
        <v>23</v>
      </c>
      <c r="AJ47" s="41"/>
      <c r="AK47" s="41"/>
      <c r="AL47" s="41"/>
      <c r="AM47" s="73" t="str">
        <f>IF(AN8= "","",AN8)</f>
        <v>22. 6. 2020</v>
      </c>
      <c r="AN47" s="73"/>
      <c r="AO47" s="41"/>
      <c r="AP47" s="41"/>
      <c r="AQ47" s="41"/>
      <c r="AR47" s="45"/>
      <c r="BE47" s="39"/>
    </row>
    <row r="48" s="2" customFormat="1" ht="6.96" customHeight="1">
      <c r="A48" s="39"/>
      <c r="B48" s="40"/>
      <c r="C48" s="41"/>
      <c r="D48" s="41"/>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41"/>
      <c r="AE48" s="41"/>
      <c r="AF48" s="41"/>
      <c r="AG48" s="41"/>
      <c r="AH48" s="41"/>
      <c r="AI48" s="41"/>
      <c r="AJ48" s="41"/>
      <c r="AK48" s="41"/>
      <c r="AL48" s="41"/>
      <c r="AM48" s="41"/>
      <c r="AN48" s="41"/>
      <c r="AO48" s="41"/>
      <c r="AP48" s="41"/>
      <c r="AQ48" s="41"/>
      <c r="AR48" s="45"/>
      <c r="BE48" s="39"/>
    </row>
    <row r="49" s="2" customFormat="1" ht="15.15" customHeight="1">
      <c r="A49" s="39"/>
      <c r="B49" s="40"/>
      <c r="C49" s="33" t="s">
        <v>25</v>
      </c>
      <c r="D49" s="41"/>
      <c r="E49" s="41"/>
      <c r="F49" s="41"/>
      <c r="G49" s="41"/>
      <c r="H49" s="41"/>
      <c r="I49" s="41"/>
      <c r="J49" s="41"/>
      <c r="K49" s="41"/>
      <c r="L49" s="65" t="str">
        <f>IF(E11= "","",E11)</f>
        <v>ZOO a zámek Zlín - Lešná, příspěvková organizace</v>
      </c>
      <c r="M49" s="41"/>
      <c r="N49" s="41"/>
      <c r="O49" s="41"/>
      <c r="P49" s="41"/>
      <c r="Q49" s="41"/>
      <c r="R49" s="41"/>
      <c r="S49" s="41"/>
      <c r="T49" s="41"/>
      <c r="U49" s="41"/>
      <c r="V49" s="41"/>
      <c r="W49" s="41"/>
      <c r="X49" s="41"/>
      <c r="Y49" s="41"/>
      <c r="Z49" s="41"/>
      <c r="AA49" s="41"/>
      <c r="AB49" s="41"/>
      <c r="AC49" s="41"/>
      <c r="AD49" s="41"/>
      <c r="AE49" s="41"/>
      <c r="AF49" s="41"/>
      <c r="AG49" s="41"/>
      <c r="AH49" s="41"/>
      <c r="AI49" s="33" t="s">
        <v>32</v>
      </c>
      <c r="AJ49" s="41"/>
      <c r="AK49" s="41"/>
      <c r="AL49" s="41"/>
      <c r="AM49" s="74" t="str">
        <f>IF(E17="","",E17)</f>
        <v>SVIŽN s.r.o.</v>
      </c>
      <c r="AN49" s="65"/>
      <c r="AO49" s="65"/>
      <c r="AP49" s="65"/>
      <c r="AQ49" s="41"/>
      <c r="AR49" s="45"/>
      <c r="AS49" s="75" t="s">
        <v>55</v>
      </c>
      <c r="AT49" s="76"/>
      <c r="AU49" s="77"/>
      <c r="AV49" s="77"/>
      <c r="AW49" s="77"/>
      <c r="AX49" s="77"/>
      <c r="AY49" s="77"/>
      <c r="AZ49" s="77"/>
      <c r="BA49" s="77"/>
      <c r="BB49" s="77"/>
      <c r="BC49" s="77"/>
      <c r="BD49" s="78"/>
      <c r="BE49" s="39"/>
    </row>
    <row r="50" s="2" customFormat="1" ht="25.65" customHeight="1">
      <c r="A50" s="39"/>
      <c r="B50" s="40"/>
      <c r="C50" s="33" t="s">
        <v>30</v>
      </c>
      <c r="D50" s="41"/>
      <c r="E50" s="41"/>
      <c r="F50" s="41"/>
      <c r="G50" s="41"/>
      <c r="H50" s="41"/>
      <c r="I50" s="41"/>
      <c r="J50" s="41"/>
      <c r="K50" s="41"/>
      <c r="L50" s="65" t="str">
        <f>IF(E14= "Vyplň údaj","",E14)</f>
        <v/>
      </c>
      <c r="M50" s="41"/>
      <c r="N50" s="41"/>
      <c r="O50" s="41"/>
      <c r="P50" s="41"/>
      <c r="Q50" s="41"/>
      <c r="R50" s="41"/>
      <c r="S50" s="41"/>
      <c r="T50" s="41"/>
      <c r="U50" s="41"/>
      <c r="V50" s="41"/>
      <c r="W50" s="41"/>
      <c r="X50" s="41"/>
      <c r="Y50" s="41"/>
      <c r="Z50" s="41"/>
      <c r="AA50" s="41"/>
      <c r="AB50" s="41"/>
      <c r="AC50" s="41"/>
      <c r="AD50" s="41"/>
      <c r="AE50" s="41"/>
      <c r="AF50" s="41"/>
      <c r="AG50" s="41"/>
      <c r="AH50" s="41"/>
      <c r="AI50" s="33" t="s">
        <v>37</v>
      </c>
      <c r="AJ50" s="41"/>
      <c r="AK50" s="41"/>
      <c r="AL50" s="41"/>
      <c r="AM50" s="74" t="str">
        <f>IF(E20="","",E20)</f>
        <v>Ing. Tomáš Alexi; Michal Volbrecht</v>
      </c>
      <c r="AN50" s="65"/>
      <c r="AO50" s="65"/>
      <c r="AP50" s="65"/>
      <c r="AQ50" s="41"/>
      <c r="AR50" s="45"/>
      <c r="AS50" s="79"/>
      <c r="AT50" s="80"/>
      <c r="AU50" s="81"/>
      <c r="AV50" s="81"/>
      <c r="AW50" s="81"/>
      <c r="AX50" s="81"/>
      <c r="AY50" s="81"/>
      <c r="AZ50" s="81"/>
      <c r="BA50" s="81"/>
      <c r="BB50" s="81"/>
      <c r="BC50" s="81"/>
      <c r="BD50" s="82"/>
      <c r="BE50" s="39"/>
    </row>
    <row r="51" s="2" customFormat="1" ht="10.8" customHeight="1">
      <c r="A51" s="39"/>
      <c r="B51" s="40"/>
      <c r="C51" s="41"/>
      <c r="D51" s="41"/>
      <c r="E51" s="41"/>
      <c r="F51" s="41"/>
      <c r="G51" s="41"/>
      <c r="H51" s="41"/>
      <c r="I51" s="41"/>
      <c r="J51" s="41"/>
      <c r="K51" s="41"/>
      <c r="L51" s="41"/>
      <c r="M51" s="41"/>
      <c r="N51" s="41"/>
      <c r="O51" s="41"/>
      <c r="P51" s="41"/>
      <c r="Q51" s="41"/>
      <c r="R51" s="41"/>
      <c r="S51" s="41"/>
      <c r="T51" s="41"/>
      <c r="U51" s="41"/>
      <c r="V51" s="41"/>
      <c r="W51" s="41"/>
      <c r="X51" s="41"/>
      <c r="Y51" s="41"/>
      <c r="Z51" s="41"/>
      <c r="AA51" s="41"/>
      <c r="AB51" s="41"/>
      <c r="AC51" s="41"/>
      <c r="AD51" s="41"/>
      <c r="AE51" s="41"/>
      <c r="AF51" s="41"/>
      <c r="AG51" s="41"/>
      <c r="AH51" s="41"/>
      <c r="AI51" s="41"/>
      <c r="AJ51" s="41"/>
      <c r="AK51" s="41"/>
      <c r="AL51" s="41"/>
      <c r="AM51" s="41"/>
      <c r="AN51" s="41"/>
      <c r="AO51" s="41"/>
      <c r="AP51" s="41"/>
      <c r="AQ51" s="41"/>
      <c r="AR51" s="45"/>
      <c r="AS51" s="83"/>
      <c r="AT51" s="84"/>
      <c r="AU51" s="85"/>
      <c r="AV51" s="85"/>
      <c r="AW51" s="85"/>
      <c r="AX51" s="85"/>
      <c r="AY51" s="85"/>
      <c r="AZ51" s="85"/>
      <c r="BA51" s="85"/>
      <c r="BB51" s="85"/>
      <c r="BC51" s="85"/>
      <c r="BD51" s="86"/>
      <c r="BE51" s="39"/>
    </row>
    <row r="52" s="2" customFormat="1" ht="29.28" customHeight="1">
      <c r="A52" s="39"/>
      <c r="B52" s="40"/>
      <c r="C52" s="87" t="s">
        <v>56</v>
      </c>
      <c r="D52" s="88"/>
      <c r="E52" s="88"/>
      <c r="F52" s="88"/>
      <c r="G52" s="88"/>
      <c r="H52" s="89"/>
      <c r="I52" s="90" t="s">
        <v>57</v>
      </c>
      <c r="J52" s="88"/>
      <c r="K52" s="88"/>
      <c r="L52" s="88"/>
      <c r="M52" s="88"/>
      <c r="N52" s="88"/>
      <c r="O52" s="88"/>
      <c r="P52" s="88"/>
      <c r="Q52" s="88"/>
      <c r="R52" s="88"/>
      <c r="S52" s="88"/>
      <c r="T52" s="88"/>
      <c r="U52" s="88"/>
      <c r="V52" s="88"/>
      <c r="W52" s="88"/>
      <c r="X52" s="88"/>
      <c r="Y52" s="88"/>
      <c r="Z52" s="88"/>
      <c r="AA52" s="88"/>
      <c r="AB52" s="88"/>
      <c r="AC52" s="88"/>
      <c r="AD52" s="88"/>
      <c r="AE52" s="88"/>
      <c r="AF52" s="88"/>
      <c r="AG52" s="91" t="s">
        <v>58</v>
      </c>
      <c r="AH52" s="88"/>
      <c r="AI52" s="88"/>
      <c r="AJ52" s="88"/>
      <c r="AK52" s="88"/>
      <c r="AL52" s="88"/>
      <c r="AM52" s="88"/>
      <c r="AN52" s="90" t="s">
        <v>59</v>
      </c>
      <c r="AO52" s="88"/>
      <c r="AP52" s="88"/>
      <c r="AQ52" s="92" t="s">
        <v>60</v>
      </c>
      <c r="AR52" s="45"/>
      <c r="AS52" s="93" t="s">
        <v>61</v>
      </c>
      <c r="AT52" s="94" t="s">
        <v>62</v>
      </c>
      <c r="AU52" s="94" t="s">
        <v>63</v>
      </c>
      <c r="AV52" s="94" t="s">
        <v>64</v>
      </c>
      <c r="AW52" s="94" t="s">
        <v>65</v>
      </c>
      <c r="AX52" s="94" t="s">
        <v>66</v>
      </c>
      <c r="AY52" s="94" t="s">
        <v>67</v>
      </c>
      <c r="AZ52" s="94" t="s">
        <v>68</v>
      </c>
      <c r="BA52" s="94" t="s">
        <v>69</v>
      </c>
      <c r="BB52" s="94" t="s">
        <v>70</v>
      </c>
      <c r="BC52" s="94" t="s">
        <v>71</v>
      </c>
      <c r="BD52" s="95" t="s">
        <v>72</v>
      </c>
      <c r="BE52" s="39"/>
    </row>
    <row r="53" s="2" customFormat="1" ht="10.8" customHeight="1">
      <c r="A53" s="39"/>
      <c r="B53" s="40"/>
      <c r="C53" s="41"/>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1"/>
      <c r="AR53" s="45"/>
      <c r="AS53" s="96"/>
      <c r="AT53" s="97"/>
      <c r="AU53" s="97"/>
      <c r="AV53" s="97"/>
      <c r="AW53" s="97"/>
      <c r="AX53" s="97"/>
      <c r="AY53" s="97"/>
      <c r="AZ53" s="97"/>
      <c r="BA53" s="97"/>
      <c r="BB53" s="97"/>
      <c r="BC53" s="97"/>
      <c r="BD53" s="98"/>
      <c r="BE53" s="39"/>
    </row>
    <row r="54" s="6" customFormat="1" ht="32.4" customHeight="1">
      <c r="A54" s="6"/>
      <c r="B54" s="99"/>
      <c r="C54" s="100" t="s">
        <v>73</v>
      </c>
      <c r="D54" s="101"/>
      <c r="E54" s="101"/>
      <c r="F54" s="101"/>
      <c r="G54" s="101"/>
      <c r="H54" s="101"/>
      <c r="I54" s="101"/>
      <c r="J54" s="101"/>
      <c r="K54" s="101"/>
      <c r="L54" s="101"/>
      <c r="M54" s="101"/>
      <c r="N54" s="101"/>
      <c r="O54" s="101"/>
      <c r="P54" s="101"/>
      <c r="Q54" s="101"/>
      <c r="R54" s="101"/>
      <c r="S54" s="101"/>
      <c r="T54" s="101"/>
      <c r="U54" s="101"/>
      <c r="V54" s="101"/>
      <c r="W54" s="101"/>
      <c r="X54" s="101"/>
      <c r="Y54" s="101"/>
      <c r="Z54" s="101"/>
      <c r="AA54" s="101"/>
      <c r="AB54" s="101"/>
      <c r="AC54" s="101"/>
      <c r="AD54" s="101"/>
      <c r="AE54" s="101"/>
      <c r="AF54" s="101"/>
      <c r="AG54" s="102">
        <f>ROUND(AG55+AG57,2)</f>
        <v>0</v>
      </c>
      <c r="AH54" s="102"/>
      <c r="AI54" s="102"/>
      <c r="AJ54" s="102"/>
      <c r="AK54" s="102"/>
      <c r="AL54" s="102"/>
      <c r="AM54" s="102"/>
      <c r="AN54" s="103">
        <f>SUM(AG54,AT54)</f>
        <v>0</v>
      </c>
      <c r="AO54" s="103"/>
      <c r="AP54" s="103"/>
      <c r="AQ54" s="104" t="s">
        <v>19</v>
      </c>
      <c r="AR54" s="105"/>
      <c r="AS54" s="106">
        <f>ROUND(AS55+AS57,2)</f>
        <v>0</v>
      </c>
      <c r="AT54" s="107">
        <f>ROUND(SUM(AV54:AW54),2)</f>
        <v>0</v>
      </c>
      <c r="AU54" s="108">
        <f>ROUND(AU55+AU57,5)</f>
        <v>0</v>
      </c>
      <c r="AV54" s="107">
        <f>ROUND(AZ54*L29,2)</f>
        <v>0</v>
      </c>
      <c r="AW54" s="107">
        <f>ROUND(BA54*L30,2)</f>
        <v>0</v>
      </c>
      <c r="AX54" s="107">
        <f>ROUND(BB54*L29,2)</f>
        <v>0</v>
      </c>
      <c r="AY54" s="107">
        <f>ROUND(BC54*L30,2)</f>
        <v>0</v>
      </c>
      <c r="AZ54" s="107">
        <f>ROUND(AZ55+AZ57,2)</f>
        <v>0</v>
      </c>
      <c r="BA54" s="107">
        <f>ROUND(BA55+BA57,2)</f>
        <v>0</v>
      </c>
      <c r="BB54" s="107">
        <f>ROUND(BB55+BB57,2)</f>
        <v>0</v>
      </c>
      <c r="BC54" s="107">
        <f>ROUND(BC55+BC57,2)</f>
        <v>0</v>
      </c>
      <c r="BD54" s="109">
        <f>ROUND(BD55+BD57,2)</f>
        <v>0</v>
      </c>
      <c r="BE54" s="6"/>
      <c r="BS54" s="110" t="s">
        <v>74</v>
      </c>
      <c r="BT54" s="110" t="s">
        <v>75</v>
      </c>
      <c r="BU54" s="111" t="s">
        <v>76</v>
      </c>
      <c r="BV54" s="110" t="s">
        <v>77</v>
      </c>
      <c r="BW54" s="110" t="s">
        <v>5</v>
      </c>
      <c r="BX54" s="110" t="s">
        <v>78</v>
      </c>
      <c r="CL54" s="110" t="s">
        <v>19</v>
      </c>
    </row>
    <row r="55" s="7" customFormat="1" ht="16.5" customHeight="1">
      <c r="A55" s="7"/>
      <c r="B55" s="112"/>
      <c r="C55" s="113"/>
      <c r="D55" s="114" t="s">
        <v>79</v>
      </c>
      <c r="E55" s="114"/>
      <c r="F55" s="114"/>
      <c r="G55" s="114"/>
      <c r="H55" s="114"/>
      <c r="I55" s="115"/>
      <c r="J55" s="114" t="s">
        <v>80</v>
      </c>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6">
        <f>ROUND(AG56,2)</f>
        <v>0</v>
      </c>
      <c r="AH55" s="115"/>
      <c r="AI55" s="115"/>
      <c r="AJ55" s="115"/>
      <c r="AK55" s="115"/>
      <c r="AL55" s="115"/>
      <c r="AM55" s="115"/>
      <c r="AN55" s="117">
        <f>SUM(AG55,AT55)</f>
        <v>0</v>
      </c>
      <c r="AO55" s="115"/>
      <c r="AP55" s="115"/>
      <c r="AQ55" s="118" t="s">
        <v>81</v>
      </c>
      <c r="AR55" s="119"/>
      <c r="AS55" s="120">
        <f>ROUND(AS56,2)</f>
        <v>0</v>
      </c>
      <c r="AT55" s="121">
        <f>ROUND(SUM(AV55:AW55),2)</f>
        <v>0</v>
      </c>
      <c r="AU55" s="122">
        <f>ROUND(AU56,5)</f>
        <v>0</v>
      </c>
      <c r="AV55" s="121">
        <f>ROUND(AZ55*L29,2)</f>
        <v>0</v>
      </c>
      <c r="AW55" s="121">
        <f>ROUND(BA55*L30,2)</f>
        <v>0</v>
      </c>
      <c r="AX55" s="121">
        <f>ROUND(BB55*L29,2)</f>
        <v>0</v>
      </c>
      <c r="AY55" s="121">
        <f>ROUND(BC55*L30,2)</f>
        <v>0</v>
      </c>
      <c r="AZ55" s="121">
        <f>ROUND(AZ56,2)</f>
        <v>0</v>
      </c>
      <c r="BA55" s="121">
        <f>ROUND(BA56,2)</f>
        <v>0</v>
      </c>
      <c r="BB55" s="121">
        <f>ROUND(BB56,2)</f>
        <v>0</v>
      </c>
      <c r="BC55" s="121">
        <f>ROUND(BC56,2)</f>
        <v>0</v>
      </c>
      <c r="BD55" s="123">
        <f>ROUND(BD56,2)</f>
        <v>0</v>
      </c>
      <c r="BE55" s="7"/>
      <c r="BS55" s="124" t="s">
        <v>74</v>
      </c>
      <c r="BT55" s="124" t="s">
        <v>82</v>
      </c>
      <c r="BU55" s="124" t="s">
        <v>76</v>
      </c>
      <c r="BV55" s="124" t="s">
        <v>77</v>
      </c>
      <c r="BW55" s="124" t="s">
        <v>83</v>
      </c>
      <c r="BX55" s="124" t="s">
        <v>5</v>
      </c>
      <c r="CL55" s="124" t="s">
        <v>19</v>
      </c>
      <c r="CM55" s="124" t="s">
        <v>84</v>
      </c>
    </row>
    <row r="56" s="4" customFormat="1" ht="16.5" customHeight="1">
      <c r="A56" s="125" t="s">
        <v>85</v>
      </c>
      <c r="B56" s="64"/>
      <c r="C56" s="126"/>
      <c r="D56" s="126"/>
      <c r="E56" s="127" t="s">
        <v>86</v>
      </c>
      <c r="F56" s="127"/>
      <c r="G56" s="127"/>
      <c r="H56" s="127"/>
      <c r="I56" s="127"/>
      <c r="J56" s="126"/>
      <c r="K56" s="127" t="s">
        <v>80</v>
      </c>
      <c r="L56" s="127"/>
      <c r="M56" s="127"/>
      <c r="N56" s="127"/>
      <c r="O56" s="127"/>
      <c r="P56" s="127"/>
      <c r="Q56" s="127"/>
      <c r="R56" s="127"/>
      <c r="S56" s="127"/>
      <c r="T56" s="127"/>
      <c r="U56" s="127"/>
      <c r="V56" s="127"/>
      <c r="W56" s="127"/>
      <c r="X56" s="127"/>
      <c r="Y56" s="127"/>
      <c r="Z56" s="127"/>
      <c r="AA56" s="127"/>
      <c r="AB56" s="127"/>
      <c r="AC56" s="127"/>
      <c r="AD56" s="127"/>
      <c r="AE56" s="127"/>
      <c r="AF56" s="127"/>
      <c r="AG56" s="128">
        <f>'SO.04_1 - Energokoridor'!J32</f>
        <v>0</v>
      </c>
      <c r="AH56" s="126"/>
      <c r="AI56" s="126"/>
      <c r="AJ56" s="126"/>
      <c r="AK56" s="126"/>
      <c r="AL56" s="126"/>
      <c r="AM56" s="126"/>
      <c r="AN56" s="128">
        <f>SUM(AG56,AT56)</f>
        <v>0</v>
      </c>
      <c r="AO56" s="126"/>
      <c r="AP56" s="126"/>
      <c r="AQ56" s="129" t="s">
        <v>87</v>
      </c>
      <c r="AR56" s="66"/>
      <c r="AS56" s="130">
        <v>0</v>
      </c>
      <c r="AT56" s="131">
        <f>ROUND(SUM(AV56:AW56),2)</f>
        <v>0</v>
      </c>
      <c r="AU56" s="132">
        <f>'SO.04_1 - Energokoridor'!P117</f>
        <v>0</v>
      </c>
      <c r="AV56" s="131">
        <f>'SO.04_1 - Energokoridor'!J35</f>
        <v>0</v>
      </c>
      <c r="AW56" s="131">
        <f>'SO.04_1 - Energokoridor'!J36</f>
        <v>0</v>
      </c>
      <c r="AX56" s="131">
        <f>'SO.04_1 - Energokoridor'!J37</f>
        <v>0</v>
      </c>
      <c r="AY56" s="131">
        <f>'SO.04_1 - Energokoridor'!J38</f>
        <v>0</v>
      </c>
      <c r="AZ56" s="131">
        <f>'SO.04_1 - Energokoridor'!F35</f>
        <v>0</v>
      </c>
      <c r="BA56" s="131">
        <f>'SO.04_1 - Energokoridor'!F36</f>
        <v>0</v>
      </c>
      <c r="BB56" s="131">
        <f>'SO.04_1 - Energokoridor'!F37</f>
        <v>0</v>
      </c>
      <c r="BC56" s="131">
        <f>'SO.04_1 - Energokoridor'!F38</f>
        <v>0</v>
      </c>
      <c r="BD56" s="133">
        <f>'SO.04_1 - Energokoridor'!F39</f>
        <v>0</v>
      </c>
      <c r="BE56" s="4"/>
      <c r="BT56" s="134" t="s">
        <v>84</v>
      </c>
      <c r="BV56" s="134" t="s">
        <v>77</v>
      </c>
      <c r="BW56" s="134" t="s">
        <v>88</v>
      </c>
      <c r="BX56" s="134" t="s">
        <v>83</v>
      </c>
      <c r="CL56" s="134" t="s">
        <v>19</v>
      </c>
    </row>
    <row r="57" s="7" customFormat="1" ht="16.5" customHeight="1">
      <c r="A57" s="7"/>
      <c r="B57" s="112"/>
      <c r="C57" s="113"/>
      <c r="D57" s="114" t="s">
        <v>89</v>
      </c>
      <c r="E57" s="114"/>
      <c r="F57" s="114"/>
      <c r="G57" s="114"/>
      <c r="H57" s="114"/>
      <c r="I57" s="115"/>
      <c r="J57" s="114" t="s">
        <v>90</v>
      </c>
      <c r="K57" s="114"/>
      <c r="L57" s="114"/>
      <c r="M57" s="114"/>
      <c r="N57" s="114"/>
      <c r="O57" s="114"/>
      <c r="P57" s="114"/>
      <c r="Q57" s="114"/>
      <c r="R57" s="114"/>
      <c r="S57" s="114"/>
      <c r="T57" s="114"/>
      <c r="U57" s="114"/>
      <c r="V57" s="114"/>
      <c r="W57" s="114"/>
      <c r="X57" s="114"/>
      <c r="Y57" s="114"/>
      <c r="Z57" s="114"/>
      <c r="AA57" s="114"/>
      <c r="AB57" s="114"/>
      <c r="AC57" s="114"/>
      <c r="AD57" s="114"/>
      <c r="AE57" s="114"/>
      <c r="AF57" s="114"/>
      <c r="AG57" s="116">
        <f>ROUND(AG58,2)</f>
        <v>0</v>
      </c>
      <c r="AH57" s="115"/>
      <c r="AI57" s="115"/>
      <c r="AJ57" s="115"/>
      <c r="AK57" s="115"/>
      <c r="AL57" s="115"/>
      <c r="AM57" s="115"/>
      <c r="AN57" s="117">
        <f>SUM(AG57,AT57)</f>
        <v>0</v>
      </c>
      <c r="AO57" s="115"/>
      <c r="AP57" s="115"/>
      <c r="AQ57" s="118" t="s">
        <v>89</v>
      </c>
      <c r="AR57" s="119"/>
      <c r="AS57" s="120">
        <f>ROUND(AS58,2)</f>
        <v>0</v>
      </c>
      <c r="AT57" s="121">
        <f>ROUND(SUM(AV57:AW57),2)</f>
        <v>0</v>
      </c>
      <c r="AU57" s="122">
        <f>ROUND(AU58,5)</f>
        <v>0</v>
      </c>
      <c r="AV57" s="121">
        <f>ROUND(AZ57*L29,2)</f>
        <v>0</v>
      </c>
      <c r="AW57" s="121">
        <f>ROUND(BA57*L30,2)</f>
        <v>0</v>
      </c>
      <c r="AX57" s="121">
        <f>ROUND(BB57*L29,2)</f>
        <v>0</v>
      </c>
      <c r="AY57" s="121">
        <f>ROUND(BC57*L30,2)</f>
        <v>0</v>
      </c>
      <c r="AZ57" s="121">
        <f>ROUND(AZ58,2)</f>
        <v>0</v>
      </c>
      <c r="BA57" s="121">
        <f>ROUND(BA58,2)</f>
        <v>0</v>
      </c>
      <c r="BB57" s="121">
        <f>ROUND(BB58,2)</f>
        <v>0</v>
      </c>
      <c r="BC57" s="121">
        <f>ROUND(BC58,2)</f>
        <v>0</v>
      </c>
      <c r="BD57" s="123">
        <f>ROUND(BD58,2)</f>
        <v>0</v>
      </c>
      <c r="BE57" s="7"/>
      <c r="BS57" s="124" t="s">
        <v>74</v>
      </c>
      <c r="BT57" s="124" t="s">
        <v>82</v>
      </c>
      <c r="BU57" s="124" t="s">
        <v>76</v>
      </c>
      <c r="BV57" s="124" t="s">
        <v>77</v>
      </c>
      <c r="BW57" s="124" t="s">
        <v>91</v>
      </c>
      <c r="BX57" s="124" t="s">
        <v>5</v>
      </c>
      <c r="CL57" s="124" t="s">
        <v>19</v>
      </c>
      <c r="CM57" s="124" t="s">
        <v>84</v>
      </c>
    </row>
    <row r="58" s="4" customFormat="1" ht="16.5" customHeight="1">
      <c r="A58" s="125" t="s">
        <v>85</v>
      </c>
      <c r="B58" s="64"/>
      <c r="C58" s="126"/>
      <c r="D58" s="126"/>
      <c r="E58" s="127" t="s">
        <v>92</v>
      </c>
      <c r="F58" s="127"/>
      <c r="G58" s="127"/>
      <c r="H58" s="127"/>
      <c r="I58" s="127"/>
      <c r="J58" s="126"/>
      <c r="K58" s="127" t="s">
        <v>93</v>
      </c>
      <c r="L58" s="127"/>
      <c r="M58" s="127"/>
      <c r="N58" s="127"/>
      <c r="O58" s="127"/>
      <c r="P58" s="127"/>
      <c r="Q58" s="127"/>
      <c r="R58" s="127"/>
      <c r="S58" s="127"/>
      <c r="T58" s="127"/>
      <c r="U58" s="127"/>
      <c r="V58" s="127"/>
      <c r="W58" s="127"/>
      <c r="X58" s="127"/>
      <c r="Y58" s="127"/>
      <c r="Z58" s="127"/>
      <c r="AA58" s="127"/>
      <c r="AB58" s="127"/>
      <c r="AC58" s="127"/>
      <c r="AD58" s="127"/>
      <c r="AE58" s="127"/>
      <c r="AF58" s="127"/>
      <c r="AG58" s="128">
        <f>'VON_2 - Vedlejší a ostatn...'!J32</f>
        <v>0</v>
      </c>
      <c r="AH58" s="126"/>
      <c r="AI58" s="126"/>
      <c r="AJ58" s="126"/>
      <c r="AK58" s="126"/>
      <c r="AL58" s="126"/>
      <c r="AM58" s="126"/>
      <c r="AN58" s="128">
        <f>SUM(AG58,AT58)</f>
        <v>0</v>
      </c>
      <c r="AO58" s="126"/>
      <c r="AP58" s="126"/>
      <c r="AQ58" s="129" t="s">
        <v>87</v>
      </c>
      <c r="AR58" s="66"/>
      <c r="AS58" s="135">
        <v>0</v>
      </c>
      <c r="AT58" s="136">
        <f>ROUND(SUM(AV58:AW58),2)</f>
        <v>0</v>
      </c>
      <c r="AU58" s="137">
        <f>'VON_2 - Vedlejší a ostatn...'!P91</f>
        <v>0</v>
      </c>
      <c r="AV58" s="136">
        <f>'VON_2 - Vedlejší a ostatn...'!J35</f>
        <v>0</v>
      </c>
      <c r="AW58" s="136">
        <f>'VON_2 - Vedlejší a ostatn...'!J36</f>
        <v>0</v>
      </c>
      <c r="AX58" s="136">
        <f>'VON_2 - Vedlejší a ostatn...'!J37</f>
        <v>0</v>
      </c>
      <c r="AY58" s="136">
        <f>'VON_2 - Vedlejší a ostatn...'!J38</f>
        <v>0</v>
      </c>
      <c r="AZ58" s="136">
        <f>'VON_2 - Vedlejší a ostatn...'!F35</f>
        <v>0</v>
      </c>
      <c r="BA58" s="136">
        <f>'VON_2 - Vedlejší a ostatn...'!F36</f>
        <v>0</v>
      </c>
      <c r="BB58" s="136">
        <f>'VON_2 - Vedlejší a ostatn...'!F37</f>
        <v>0</v>
      </c>
      <c r="BC58" s="136">
        <f>'VON_2 - Vedlejší a ostatn...'!F38</f>
        <v>0</v>
      </c>
      <c r="BD58" s="138">
        <f>'VON_2 - Vedlejší a ostatn...'!F39</f>
        <v>0</v>
      </c>
      <c r="BE58" s="4"/>
      <c r="BT58" s="134" t="s">
        <v>84</v>
      </c>
      <c r="BV58" s="134" t="s">
        <v>77</v>
      </c>
      <c r="BW58" s="134" t="s">
        <v>94</v>
      </c>
      <c r="BX58" s="134" t="s">
        <v>91</v>
      </c>
      <c r="CL58" s="134" t="s">
        <v>19</v>
      </c>
    </row>
    <row r="59" s="2" customFormat="1" ht="30" customHeight="1">
      <c r="A59" s="39"/>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5"/>
      <c r="AS59" s="39"/>
      <c r="AT59" s="39"/>
      <c r="AU59" s="39"/>
      <c r="AV59" s="39"/>
      <c r="AW59" s="39"/>
      <c r="AX59" s="39"/>
      <c r="AY59" s="39"/>
      <c r="AZ59" s="39"/>
      <c r="BA59" s="39"/>
      <c r="BB59" s="39"/>
      <c r="BC59" s="39"/>
      <c r="BD59" s="39"/>
      <c r="BE59" s="39"/>
    </row>
    <row r="60" s="2" customFormat="1" ht="6.96" customHeight="1">
      <c r="A60" s="39"/>
      <c r="B60" s="60"/>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45"/>
      <c r="AS60" s="39"/>
      <c r="AT60" s="39"/>
      <c r="AU60" s="39"/>
      <c r="AV60" s="39"/>
      <c r="AW60" s="39"/>
      <c r="AX60" s="39"/>
      <c r="AY60" s="39"/>
      <c r="AZ60" s="39"/>
      <c r="BA60" s="39"/>
      <c r="BB60" s="39"/>
      <c r="BC60" s="39"/>
      <c r="BD60" s="39"/>
      <c r="BE60" s="39"/>
    </row>
  </sheetData>
  <sheetProtection sheet="1" formatColumns="0" formatRows="0" objects="1" scenarios="1" spinCount="100000" saltValue="Tj5YNSvEiQGv/Cmlrp/9rPQIH2uu9ruaC7ZnlZ3MDlc0Fn3MQWo1dHo8HZ5HrZuxKGdBP/r6xzkfmIGXwYF6/Q==" hashValue="v8ebEkb3smb28nT1h4AyhN+cikBviZ924eeOPUqnOX762O8/lqPkBHylJMVJhsbudRh6EpqnUMCxZnvNmIh4IA==" algorithmName="SHA-512" password="EDA2"/>
  <mergeCells count="54">
    <mergeCell ref="L45:AO45"/>
    <mergeCell ref="AM47:AN47"/>
    <mergeCell ref="AM49:AP49"/>
    <mergeCell ref="AS49:AT51"/>
    <mergeCell ref="AM50:AP50"/>
    <mergeCell ref="C52:G52"/>
    <mergeCell ref="AG52:AM52"/>
    <mergeCell ref="AN52:AP52"/>
    <mergeCell ref="I52:AF52"/>
    <mergeCell ref="AN55:AP55"/>
    <mergeCell ref="D55:H55"/>
    <mergeCell ref="J55:AF55"/>
    <mergeCell ref="AG55:AM55"/>
    <mergeCell ref="K56:AF56"/>
    <mergeCell ref="AN56:AP56"/>
    <mergeCell ref="AG56:AM56"/>
    <mergeCell ref="E56:I56"/>
    <mergeCell ref="D57:H57"/>
    <mergeCell ref="J57:AF57"/>
    <mergeCell ref="AN57:AP57"/>
    <mergeCell ref="AG57:AM57"/>
    <mergeCell ref="AG58:AM58"/>
    <mergeCell ref="AN58:AP58"/>
    <mergeCell ref="E58:I58"/>
    <mergeCell ref="K58:AF58"/>
    <mergeCell ref="AG54:AM54"/>
    <mergeCell ref="AN54:AP54"/>
    <mergeCell ref="BE5:BE32"/>
    <mergeCell ref="K5:AO5"/>
    <mergeCell ref="K6:AO6"/>
    <mergeCell ref="E14:AJ14"/>
    <mergeCell ref="E23:AN23"/>
    <mergeCell ref="AK26:AO26"/>
    <mergeCell ref="L28:P28"/>
    <mergeCell ref="W28:AE28"/>
    <mergeCell ref="AK28:AO28"/>
    <mergeCell ref="AK29:AO29"/>
    <mergeCell ref="W29:AE29"/>
    <mergeCell ref="L29:P29"/>
    <mergeCell ref="AK30:AO30"/>
    <mergeCell ref="W30:AE30"/>
    <mergeCell ref="L30:P30"/>
    <mergeCell ref="W31:AE31"/>
    <mergeCell ref="L31:P31"/>
    <mergeCell ref="AK31:AO31"/>
    <mergeCell ref="L32:P32"/>
    <mergeCell ref="W32:AE32"/>
    <mergeCell ref="AK32:AO32"/>
    <mergeCell ref="L33:P33"/>
    <mergeCell ref="W33:AE33"/>
    <mergeCell ref="AK33:AO33"/>
    <mergeCell ref="AK35:AO35"/>
    <mergeCell ref="X35:AB35"/>
    <mergeCell ref="AR2:BE2"/>
  </mergeCells>
  <hyperlinks>
    <hyperlink ref="A56" location="'SO.04_1 - Energokoridor'!C2" display="/"/>
    <hyperlink ref="A58" location="'VON_2 - Vedlejší a ostatn...'!C2" display="/"/>
  </hyperlinks>
  <pageMargins left="0.39375" right="0.39375" top="0.39375" bottom="0.39375" header="0" footer="0"/>
  <pageSetup paperSize="9" orientation="landscape" blackAndWhite="1" fitToHeight="100"/>
  <headerFooter>
    <oddFooter>&amp;CStrana &amp;P z &amp;N</oddFooter>
  </headerFooter>
  <drawing r:id="rId1"/>
</worksheet>
</file>

<file path=xl/worksheets/sheet2.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100.832"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8" t="s">
        <v>88</v>
      </c>
    </row>
    <row r="3" s="1" customFormat="1" ht="6.96" customHeight="1">
      <c r="B3" s="139"/>
      <c r="C3" s="140"/>
      <c r="D3" s="140"/>
      <c r="E3" s="140"/>
      <c r="F3" s="140"/>
      <c r="G3" s="140"/>
      <c r="H3" s="140"/>
      <c r="I3" s="140"/>
      <c r="J3" s="140"/>
      <c r="K3" s="140"/>
      <c r="L3" s="21"/>
      <c r="AT3" s="18" t="s">
        <v>84</v>
      </c>
    </row>
    <row r="4" s="1" customFormat="1" ht="24.96" customHeight="1">
      <c r="B4" s="21"/>
      <c r="D4" s="141" t="s">
        <v>95</v>
      </c>
      <c r="L4" s="21"/>
      <c r="M4" s="142" t="s">
        <v>10</v>
      </c>
      <c r="AT4" s="18" t="s">
        <v>4</v>
      </c>
    </row>
    <row r="5" s="1" customFormat="1" ht="6.96" customHeight="1">
      <c r="B5" s="21"/>
      <c r="L5" s="21"/>
    </row>
    <row r="6" s="1" customFormat="1" ht="12" customHeight="1">
      <c r="B6" s="21"/>
      <c r="D6" s="143" t="s">
        <v>16</v>
      </c>
      <c r="L6" s="21"/>
    </row>
    <row r="7" s="1" customFormat="1" ht="16.5" customHeight="1">
      <c r="B7" s="21"/>
      <c r="E7" s="144" t="str">
        <f>'Rekapitulace stavby'!K6</f>
        <v>Karibuni - chovné zařízení pro slony</v>
      </c>
      <c r="F7" s="143"/>
      <c r="G7" s="143"/>
      <c r="H7" s="143"/>
      <c r="L7" s="21"/>
    </row>
    <row r="8" s="1" customFormat="1" ht="12" customHeight="1">
      <c r="B8" s="21"/>
      <c r="D8" s="143" t="s">
        <v>96</v>
      </c>
      <c r="L8" s="21"/>
    </row>
    <row r="9" s="2" customFormat="1" ht="16.5" customHeight="1">
      <c r="A9" s="39"/>
      <c r="B9" s="45"/>
      <c r="C9" s="39"/>
      <c r="D9" s="39"/>
      <c r="E9" s="144" t="s">
        <v>97</v>
      </c>
      <c r="F9" s="39"/>
      <c r="G9" s="39"/>
      <c r="H9" s="39"/>
      <c r="I9" s="39"/>
      <c r="J9" s="39"/>
      <c r="K9" s="39"/>
      <c r="L9" s="145"/>
      <c r="S9" s="39"/>
      <c r="T9" s="39"/>
      <c r="U9" s="39"/>
      <c r="V9" s="39"/>
      <c r="W9" s="39"/>
      <c r="X9" s="39"/>
      <c r="Y9" s="39"/>
      <c r="Z9" s="39"/>
      <c r="AA9" s="39"/>
      <c r="AB9" s="39"/>
      <c r="AC9" s="39"/>
      <c r="AD9" s="39"/>
      <c r="AE9" s="39"/>
    </row>
    <row r="10" s="2" customFormat="1" ht="12" customHeight="1">
      <c r="A10" s="39"/>
      <c r="B10" s="45"/>
      <c r="C10" s="39"/>
      <c r="D10" s="143" t="s">
        <v>98</v>
      </c>
      <c r="E10" s="39"/>
      <c r="F10" s="39"/>
      <c r="G10" s="39"/>
      <c r="H10" s="39"/>
      <c r="I10" s="39"/>
      <c r="J10" s="39"/>
      <c r="K10" s="39"/>
      <c r="L10" s="145"/>
      <c r="S10" s="39"/>
      <c r="T10" s="39"/>
      <c r="U10" s="39"/>
      <c r="V10" s="39"/>
      <c r="W10" s="39"/>
      <c r="X10" s="39"/>
      <c r="Y10" s="39"/>
      <c r="Z10" s="39"/>
      <c r="AA10" s="39"/>
      <c r="AB10" s="39"/>
      <c r="AC10" s="39"/>
      <c r="AD10" s="39"/>
      <c r="AE10" s="39"/>
    </row>
    <row r="11" s="2" customFormat="1" ht="16.5" customHeight="1">
      <c r="A11" s="39"/>
      <c r="B11" s="45"/>
      <c r="C11" s="39"/>
      <c r="D11" s="39"/>
      <c r="E11" s="146" t="s">
        <v>99</v>
      </c>
      <c r="F11" s="39"/>
      <c r="G11" s="39"/>
      <c r="H11" s="39"/>
      <c r="I11" s="39"/>
      <c r="J11" s="39"/>
      <c r="K11" s="39"/>
      <c r="L11" s="145"/>
      <c r="S11" s="39"/>
      <c r="T11" s="39"/>
      <c r="U11" s="39"/>
      <c r="V11" s="39"/>
      <c r="W11" s="39"/>
      <c r="X11" s="39"/>
      <c r="Y11" s="39"/>
      <c r="Z11" s="39"/>
      <c r="AA11" s="39"/>
      <c r="AB11" s="39"/>
      <c r="AC11" s="39"/>
      <c r="AD11" s="39"/>
      <c r="AE11" s="39"/>
    </row>
    <row r="12" s="2" customFormat="1">
      <c r="A12" s="39"/>
      <c r="B12" s="45"/>
      <c r="C12" s="39"/>
      <c r="D12" s="39"/>
      <c r="E12" s="39"/>
      <c r="F12" s="39"/>
      <c r="G12" s="39"/>
      <c r="H12" s="39"/>
      <c r="I12" s="39"/>
      <c r="J12" s="39"/>
      <c r="K12" s="39"/>
      <c r="L12" s="145"/>
      <c r="S12" s="39"/>
      <c r="T12" s="39"/>
      <c r="U12" s="39"/>
      <c r="V12" s="39"/>
      <c r="W12" s="39"/>
      <c r="X12" s="39"/>
      <c r="Y12" s="39"/>
      <c r="Z12" s="39"/>
      <c r="AA12" s="39"/>
      <c r="AB12" s="39"/>
      <c r="AC12" s="39"/>
      <c r="AD12" s="39"/>
      <c r="AE12" s="39"/>
    </row>
    <row r="13" s="2" customFormat="1" ht="12" customHeight="1">
      <c r="A13" s="39"/>
      <c r="B13" s="45"/>
      <c r="C13" s="39"/>
      <c r="D13" s="143" t="s">
        <v>18</v>
      </c>
      <c r="E13" s="39"/>
      <c r="F13" s="134" t="s">
        <v>19</v>
      </c>
      <c r="G13" s="39"/>
      <c r="H13" s="39"/>
      <c r="I13" s="143" t="s">
        <v>20</v>
      </c>
      <c r="J13" s="134" t="s">
        <v>19</v>
      </c>
      <c r="K13" s="39"/>
      <c r="L13" s="145"/>
      <c r="S13" s="39"/>
      <c r="T13" s="39"/>
      <c r="U13" s="39"/>
      <c r="V13" s="39"/>
      <c r="W13" s="39"/>
      <c r="X13" s="39"/>
      <c r="Y13" s="39"/>
      <c r="Z13" s="39"/>
      <c r="AA13" s="39"/>
      <c r="AB13" s="39"/>
      <c r="AC13" s="39"/>
      <c r="AD13" s="39"/>
      <c r="AE13" s="39"/>
    </row>
    <row r="14" s="2" customFormat="1" ht="12" customHeight="1">
      <c r="A14" s="39"/>
      <c r="B14" s="45"/>
      <c r="C14" s="39"/>
      <c r="D14" s="143" t="s">
        <v>21</v>
      </c>
      <c r="E14" s="39"/>
      <c r="F14" s="134" t="s">
        <v>22</v>
      </c>
      <c r="G14" s="39"/>
      <c r="H14" s="39"/>
      <c r="I14" s="143" t="s">
        <v>23</v>
      </c>
      <c r="J14" s="147" t="str">
        <f>'Rekapitulace stavby'!AN8</f>
        <v>22. 6. 2020</v>
      </c>
      <c r="K14" s="39"/>
      <c r="L14" s="145"/>
      <c r="S14" s="39"/>
      <c r="T14" s="39"/>
      <c r="U14" s="39"/>
      <c r="V14" s="39"/>
      <c r="W14" s="39"/>
      <c r="X14" s="39"/>
      <c r="Y14" s="39"/>
      <c r="Z14" s="39"/>
      <c r="AA14" s="39"/>
      <c r="AB14" s="39"/>
      <c r="AC14" s="39"/>
      <c r="AD14" s="39"/>
      <c r="AE14" s="39"/>
    </row>
    <row r="15" s="2" customFormat="1" ht="10.8" customHeight="1">
      <c r="A15" s="39"/>
      <c r="B15" s="45"/>
      <c r="C15" s="39"/>
      <c r="D15" s="39"/>
      <c r="E15" s="39"/>
      <c r="F15" s="39"/>
      <c r="G15" s="39"/>
      <c r="H15" s="39"/>
      <c r="I15" s="39"/>
      <c r="J15" s="39"/>
      <c r="K15" s="39"/>
      <c r="L15" s="145"/>
      <c r="S15" s="39"/>
      <c r="T15" s="39"/>
      <c r="U15" s="39"/>
      <c r="V15" s="39"/>
      <c r="W15" s="39"/>
      <c r="X15" s="39"/>
      <c r="Y15" s="39"/>
      <c r="Z15" s="39"/>
      <c r="AA15" s="39"/>
      <c r="AB15" s="39"/>
      <c r="AC15" s="39"/>
      <c r="AD15" s="39"/>
      <c r="AE15" s="39"/>
    </row>
    <row r="16" s="2" customFormat="1" ht="12" customHeight="1">
      <c r="A16" s="39"/>
      <c r="B16" s="45"/>
      <c r="C16" s="39"/>
      <c r="D16" s="143" t="s">
        <v>25</v>
      </c>
      <c r="E16" s="39"/>
      <c r="F16" s="39"/>
      <c r="G16" s="39"/>
      <c r="H16" s="39"/>
      <c r="I16" s="143" t="s">
        <v>26</v>
      </c>
      <c r="J16" s="134" t="s">
        <v>27</v>
      </c>
      <c r="K16" s="39"/>
      <c r="L16" s="145"/>
      <c r="S16" s="39"/>
      <c r="T16" s="39"/>
      <c r="U16" s="39"/>
      <c r="V16" s="39"/>
      <c r="W16" s="39"/>
      <c r="X16" s="39"/>
      <c r="Y16" s="39"/>
      <c r="Z16" s="39"/>
      <c r="AA16" s="39"/>
      <c r="AB16" s="39"/>
      <c r="AC16" s="39"/>
      <c r="AD16" s="39"/>
      <c r="AE16" s="39"/>
    </row>
    <row r="17" s="2" customFormat="1" ht="18" customHeight="1">
      <c r="A17" s="39"/>
      <c r="B17" s="45"/>
      <c r="C17" s="39"/>
      <c r="D17" s="39"/>
      <c r="E17" s="134" t="s">
        <v>28</v>
      </c>
      <c r="F17" s="39"/>
      <c r="G17" s="39"/>
      <c r="H17" s="39"/>
      <c r="I17" s="143" t="s">
        <v>29</v>
      </c>
      <c r="J17" s="134" t="s">
        <v>19</v>
      </c>
      <c r="K17" s="39"/>
      <c r="L17" s="145"/>
      <c r="S17" s="39"/>
      <c r="T17" s="39"/>
      <c r="U17" s="39"/>
      <c r="V17" s="39"/>
      <c r="W17" s="39"/>
      <c r="X17" s="39"/>
      <c r="Y17" s="39"/>
      <c r="Z17" s="39"/>
      <c r="AA17" s="39"/>
      <c r="AB17" s="39"/>
      <c r="AC17" s="39"/>
      <c r="AD17" s="39"/>
      <c r="AE17" s="39"/>
    </row>
    <row r="18" s="2" customFormat="1" ht="6.96" customHeight="1">
      <c r="A18" s="39"/>
      <c r="B18" s="45"/>
      <c r="C18" s="39"/>
      <c r="D18" s="39"/>
      <c r="E18" s="39"/>
      <c r="F18" s="39"/>
      <c r="G18" s="39"/>
      <c r="H18" s="39"/>
      <c r="I18" s="39"/>
      <c r="J18" s="39"/>
      <c r="K18" s="39"/>
      <c r="L18" s="145"/>
      <c r="S18" s="39"/>
      <c r="T18" s="39"/>
      <c r="U18" s="39"/>
      <c r="V18" s="39"/>
      <c r="W18" s="39"/>
      <c r="X18" s="39"/>
      <c r="Y18" s="39"/>
      <c r="Z18" s="39"/>
      <c r="AA18" s="39"/>
      <c r="AB18" s="39"/>
      <c r="AC18" s="39"/>
      <c r="AD18" s="39"/>
      <c r="AE18" s="39"/>
    </row>
    <row r="19" s="2" customFormat="1" ht="12" customHeight="1">
      <c r="A19" s="39"/>
      <c r="B19" s="45"/>
      <c r="C19" s="39"/>
      <c r="D19" s="143" t="s">
        <v>30</v>
      </c>
      <c r="E19" s="39"/>
      <c r="F19" s="39"/>
      <c r="G19" s="39"/>
      <c r="H19" s="39"/>
      <c r="I19" s="143" t="s">
        <v>26</v>
      </c>
      <c r="J19" s="34" t="str">
        <f>'Rekapitulace stavby'!AN13</f>
        <v>Vyplň údaj</v>
      </c>
      <c r="K19" s="39"/>
      <c r="L19" s="145"/>
      <c r="S19" s="39"/>
      <c r="T19" s="39"/>
      <c r="U19" s="39"/>
      <c r="V19" s="39"/>
      <c r="W19" s="39"/>
      <c r="X19" s="39"/>
      <c r="Y19" s="39"/>
      <c r="Z19" s="39"/>
      <c r="AA19" s="39"/>
      <c r="AB19" s="39"/>
      <c r="AC19" s="39"/>
      <c r="AD19" s="39"/>
      <c r="AE19" s="39"/>
    </row>
    <row r="20" s="2" customFormat="1" ht="18" customHeight="1">
      <c r="A20" s="39"/>
      <c r="B20" s="45"/>
      <c r="C20" s="39"/>
      <c r="D20" s="39"/>
      <c r="E20" s="34" t="str">
        <f>'Rekapitulace stavby'!E14</f>
        <v>Vyplň údaj</v>
      </c>
      <c r="F20" s="134"/>
      <c r="G20" s="134"/>
      <c r="H20" s="134"/>
      <c r="I20" s="143" t="s">
        <v>29</v>
      </c>
      <c r="J20" s="34" t="str">
        <f>'Rekapitulace stavby'!AN14</f>
        <v>Vyplň údaj</v>
      </c>
      <c r="K20" s="39"/>
      <c r="L20" s="145"/>
      <c r="S20" s="39"/>
      <c r="T20" s="39"/>
      <c r="U20" s="39"/>
      <c r="V20" s="39"/>
      <c r="W20" s="39"/>
      <c r="X20" s="39"/>
      <c r="Y20" s="39"/>
      <c r="Z20" s="39"/>
      <c r="AA20" s="39"/>
      <c r="AB20" s="39"/>
      <c r="AC20" s="39"/>
      <c r="AD20" s="39"/>
      <c r="AE20" s="39"/>
    </row>
    <row r="21" s="2" customFormat="1" ht="6.96" customHeight="1">
      <c r="A21" s="39"/>
      <c r="B21" s="45"/>
      <c r="C21" s="39"/>
      <c r="D21" s="39"/>
      <c r="E21" s="39"/>
      <c r="F21" s="39"/>
      <c r="G21" s="39"/>
      <c r="H21" s="39"/>
      <c r="I21" s="39"/>
      <c r="J21" s="39"/>
      <c r="K21" s="39"/>
      <c r="L21" s="145"/>
      <c r="S21" s="39"/>
      <c r="T21" s="39"/>
      <c r="U21" s="39"/>
      <c r="V21" s="39"/>
      <c r="W21" s="39"/>
      <c r="X21" s="39"/>
      <c r="Y21" s="39"/>
      <c r="Z21" s="39"/>
      <c r="AA21" s="39"/>
      <c r="AB21" s="39"/>
      <c r="AC21" s="39"/>
      <c r="AD21" s="39"/>
      <c r="AE21" s="39"/>
    </row>
    <row r="22" s="2" customFormat="1" ht="12" customHeight="1">
      <c r="A22" s="39"/>
      <c r="B22" s="45"/>
      <c r="C22" s="39"/>
      <c r="D22" s="143" t="s">
        <v>32</v>
      </c>
      <c r="E22" s="39"/>
      <c r="F22" s="39"/>
      <c r="G22" s="39"/>
      <c r="H22" s="39"/>
      <c r="I22" s="143" t="s">
        <v>26</v>
      </c>
      <c r="J22" s="134" t="s">
        <v>33</v>
      </c>
      <c r="K22" s="39"/>
      <c r="L22" s="145"/>
      <c r="S22" s="39"/>
      <c r="T22" s="39"/>
      <c r="U22" s="39"/>
      <c r="V22" s="39"/>
      <c r="W22" s="39"/>
      <c r="X22" s="39"/>
      <c r="Y22" s="39"/>
      <c r="Z22" s="39"/>
      <c r="AA22" s="39"/>
      <c r="AB22" s="39"/>
      <c r="AC22" s="39"/>
      <c r="AD22" s="39"/>
      <c r="AE22" s="39"/>
    </row>
    <row r="23" s="2" customFormat="1" ht="18" customHeight="1">
      <c r="A23" s="39"/>
      <c r="B23" s="45"/>
      <c r="C23" s="39"/>
      <c r="D23" s="39"/>
      <c r="E23" s="134" t="s">
        <v>34</v>
      </c>
      <c r="F23" s="39"/>
      <c r="G23" s="39"/>
      <c r="H23" s="39"/>
      <c r="I23" s="143" t="s">
        <v>29</v>
      </c>
      <c r="J23" s="134" t="s">
        <v>35</v>
      </c>
      <c r="K23" s="39"/>
      <c r="L23" s="145"/>
      <c r="S23" s="39"/>
      <c r="T23" s="39"/>
      <c r="U23" s="39"/>
      <c r="V23" s="39"/>
      <c r="W23" s="39"/>
      <c r="X23" s="39"/>
      <c r="Y23" s="39"/>
      <c r="Z23" s="39"/>
      <c r="AA23" s="39"/>
      <c r="AB23" s="39"/>
      <c r="AC23" s="39"/>
      <c r="AD23" s="39"/>
      <c r="AE23" s="39"/>
    </row>
    <row r="24" s="2" customFormat="1" ht="6.96" customHeight="1">
      <c r="A24" s="39"/>
      <c r="B24" s="45"/>
      <c r="C24" s="39"/>
      <c r="D24" s="39"/>
      <c r="E24" s="39"/>
      <c r="F24" s="39"/>
      <c r="G24" s="39"/>
      <c r="H24" s="39"/>
      <c r="I24" s="39"/>
      <c r="J24" s="39"/>
      <c r="K24" s="39"/>
      <c r="L24" s="145"/>
      <c r="S24" s="39"/>
      <c r="T24" s="39"/>
      <c r="U24" s="39"/>
      <c r="V24" s="39"/>
      <c r="W24" s="39"/>
      <c r="X24" s="39"/>
      <c r="Y24" s="39"/>
      <c r="Z24" s="39"/>
      <c r="AA24" s="39"/>
      <c r="AB24" s="39"/>
      <c r="AC24" s="39"/>
      <c r="AD24" s="39"/>
      <c r="AE24" s="39"/>
    </row>
    <row r="25" s="2" customFormat="1" ht="12" customHeight="1">
      <c r="A25" s="39"/>
      <c r="B25" s="45"/>
      <c r="C25" s="39"/>
      <c r="D25" s="143" t="s">
        <v>37</v>
      </c>
      <c r="E25" s="39"/>
      <c r="F25" s="39"/>
      <c r="G25" s="39"/>
      <c r="H25" s="39"/>
      <c r="I25" s="143" t="s">
        <v>26</v>
      </c>
      <c r="J25" s="134" t="s">
        <v>19</v>
      </c>
      <c r="K25" s="39"/>
      <c r="L25" s="145"/>
      <c r="S25" s="39"/>
      <c r="T25" s="39"/>
      <c r="U25" s="39"/>
      <c r="V25" s="39"/>
      <c r="W25" s="39"/>
      <c r="X25" s="39"/>
      <c r="Y25" s="39"/>
      <c r="Z25" s="39"/>
      <c r="AA25" s="39"/>
      <c r="AB25" s="39"/>
      <c r="AC25" s="39"/>
      <c r="AD25" s="39"/>
      <c r="AE25" s="39"/>
    </row>
    <row r="26" s="2" customFormat="1" ht="18" customHeight="1">
      <c r="A26" s="39"/>
      <c r="B26" s="45"/>
      <c r="C26" s="39"/>
      <c r="D26" s="39"/>
      <c r="E26" s="134" t="s">
        <v>38</v>
      </c>
      <c r="F26" s="39"/>
      <c r="G26" s="39"/>
      <c r="H26" s="39"/>
      <c r="I26" s="143" t="s">
        <v>29</v>
      </c>
      <c r="J26" s="134" t="s">
        <v>19</v>
      </c>
      <c r="K26" s="39"/>
      <c r="L26" s="145"/>
      <c r="S26" s="39"/>
      <c r="T26" s="39"/>
      <c r="U26" s="39"/>
      <c r="V26" s="39"/>
      <c r="W26" s="39"/>
      <c r="X26" s="39"/>
      <c r="Y26" s="39"/>
      <c r="Z26" s="39"/>
      <c r="AA26" s="39"/>
      <c r="AB26" s="39"/>
      <c r="AC26" s="39"/>
      <c r="AD26" s="39"/>
      <c r="AE26" s="39"/>
    </row>
    <row r="27" s="2" customFormat="1" ht="6.96" customHeight="1">
      <c r="A27" s="39"/>
      <c r="B27" s="45"/>
      <c r="C27" s="39"/>
      <c r="D27" s="39"/>
      <c r="E27" s="39"/>
      <c r="F27" s="39"/>
      <c r="G27" s="39"/>
      <c r="H27" s="39"/>
      <c r="I27" s="39"/>
      <c r="J27" s="39"/>
      <c r="K27" s="39"/>
      <c r="L27" s="145"/>
      <c r="S27" s="39"/>
      <c r="T27" s="39"/>
      <c r="U27" s="39"/>
      <c r="V27" s="39"/>
      <c r="W27" s="39"/>
      <c r="X27" s="39"/>
      <c r="Y27" s="39"/>
      <c r="Z27" s="39"/>
      <c r="AA27" s="39"/>
      <c r="AB27" s="39"/>
      <c r="AC27" s="39"/>
      <c r="AD27" s="39"/>
      <c r="AE27" s="39"/>
    </row>
    <row r="28" s="2" customFormat="1" ht="12" customHeight="1">
      <c r="A28" s="39"/>
      <c r="B28" s="45"/>
      <c r="C28" s="39"/>
      <c r="D28" s="143" t="s">
        <v>39</v>
      </c>
      <c r="E28" s="39"/>
      <c r="F28" s="39"/>
      <c r="G28" s="39"/>
      <c r="H28" s="39"/>
      <c r="I28" s="39"/>
      <c r="J28" s="39"/>
      <c r="K28" s="39"/>
      <c r="L28" s="145"/>
      <c r="S28" s="39"/>
      <c r="T28" s="39"/>
      <c r="U28" s="39"/>
      <c r="V28" s="39"/>
      <c r="W28" s="39"/>
      <c r="X28" s="39"/>
      <c r="Y28" s="39"/>
      <c r="Z28" s="39"/>
      <c r="AA28" s="39"/>
      <c r="AB28" s="39"/>
      <c r="AC28" s="39"/>
      <c r="AD28" s="39"/>
      <c r="AE28" s="39"/>
    </row>
    <row r="29" s="8" customFormat="1" ht="16.5" customHeight="1">
      <c r="A29" s="148"/>
      <c r="B29" s="149"/>
      <c r="C29" s="148"/>
      <c r="D29" s="148"/>
      <c r="E29" s="150" t="s">
        <v>19</v>
      </c>
      <c r="F29" s="150"/>
      <c r="G29" s="150"/>
      <c r="H29" s="150"/>
      <c r="I29" s="148"/>
      <c r="J29" s="148"/>
      <c r="K29" s="148"/>
      <c r="L29" s="151"/>
      <c r="S29" s="148"/>
      <c r="T29" s="148"/>
      <c r="U29" s="148"/>
      <c r="V29" s="148"/>
      <c r="W29" s="148"/>
      <c r="X29" s="148"/>
      <c r="Y29" s="148"/>
      <c r="Z29" s="148"/>
      <c r="AA29" s="148"/>
      <c r="AB29" s="148"/>
      <c r="AC29" s="148"/>
      <c r="AD29" s="148"/>
      <c r="AE29" s="148"/>
    </row>
    <row r="30" s="2" customFormat="1" ht="6.96" customHeight="1">
      <c r="A30" s="39"/>
      <c r="B30" s="45"/>
      <c r="C30" s="39"/>
      <c r="D30" s="39"/>
      <c r="E30" s="39"/>
      <c r="F30" s="39"/>
      <c r="G30" s="39"/>
      <c r="H30" s="39"/>
      <c r="I30" s="39"/>
      <c r="J30" s="39"/>
      <c r="K30" s="39"/>
      <c r="L30" s="145"/>
      <c r="S30" s="39"/>
      <c r="T30" s="39"/>
      <c r="U30" s="39"/>
      <c r="V30" s="39"/>
      <c r="W30" s="39"/>
      <c r="X30" s="39"/>
      <c r="Y30" s="39"/>
      <c r="Z30" s="39"/>
      <c r="AA30" s="39"/>
      <c r="AB30" s="39"/>
      <c r="AC30" s="39"/>
      <c r="AD30" s="39"/>
      <c r="AE30" s="39"/>
    </row>
    <row r="31" s="2" customFormat="1" ht="6.96" customHeight="1">
      <c r="A31" s="39"/>
      <c r="B31" s="45"/>
      <c r="C31" s="39"/>
      <c r="D31" s="152"/>
      <c r="E31" s="152"/>
      <c r="F31" s="152"/>
      <c r="G31" s="152"/>
      <c r="H31" s="152"/>
      <c r="I31" s="152"/>
      <c r="J31" s="152"/>
      <c r="K31" s="152"/>
      <c r="L31" s="145"/>
      <c r="S31" s="39"/>
      <c r="T31" s="39"/>
      <c r="U31" s="39"/>
      <c r="V31" s="39"/>
      <c r="W31" s="39"/>
      <c r="X31" s="39"/>
      <c r="Y31" s="39"/>
      <c r="Z31" s="39"/>
      <c r="AA31" s="39"/>
      <c r="AB31" s="39"/>
      <c r="AC31" s="39"/>
      <c r="AD31" s="39"/>
      <c r="AE31" s="39"/>
    </row>
    <row r="32" s="2" customFormat="1" ht="25.44" customHeight="1">
      <c r="A32" s="39"/>
      <c r="B32" s="45"/>
      <c r="C32" s="39"/>
      <c r="D32" s="153" t="s">
        <v>41</v>
      </c>
      <c r="E32" s="39"/>
      <c r="F32" s="39"/>
      <c r="G32" s="39"/>
      <c r="H32" s="39"/>
      <c r="I32" s="39"/>
      <c r="J32" s="154">
        <f>ROUND(J117, 2)</f>
        <v>0</v>
      </c>
      <c r="K32" s="39"/>
      <c r="L32" s="145"/>
      <c r="S32" s="39"/>
      <c r="T32" s="39"/>
      <c r="U32" s="39"/>
      <c r="V32" s="39"/>
      <c r="W32" s="39"/>
      <c r="X32" s="39"/>
      <c r="Y32" s="39"/>
      <c r="Z32" s="39"/>
      <c r="AA32" s="39"/>
      <c r="AB32" s="39"/>
      <c r="AC32" s="39"/>
      <c r="AD32" s="39"/>
      <c r="AE32" s="39"/>
    </row>
    <row r="33" s="2" customFormat="1" ht="6.96" customHeight="1">
      <c r="A33" s="39"/>
      <c r="B33" s="45"/>
      <c r="C33" s="39"/>
      <c r="D33" s="152"/>
      <c r="E33" s="152"/>
      <c r="F33" s="152"/>
      <c r="G33" s="152"/>
      <c r="H33" s="152"/>
      <c r="I33" s="152"/>
      <c r="J33" s="152"/>
      <c r="K33" s="152"/>
      <c r="L33" s="145"/>
      <c r="S33" s="39"/>
      <c r="T33" s="39"/>
      <c r="U33" s="39"/>
      <c r="V33" s="39"/>
      <c r="W33" s="39"/>
      <c r="X33" s="39"/>
      <c r="Y33" s="39"/>
      <c r="Z33" s="39"/>
      <c r="AA33" s="39"/>
      <c r="AB33" s="39"/>
      <c r="AC33" s="39"/>
      <c r="AD33" s="39"/>
      <c r="AE33" s="39"/>
    </row>
    <row r="34" s="2" customFormat="1" ht="14.4" customHeight="1">
      <c r="A34" s="39"/>
      <c r="B34" s="45"/>
      <c r="C34" s="39"/>
      <c r="D34" s="39"/>
      <c r="E34" s="39"/>
      <c r="F34" s="155" t="s">
        <v>43</v>
      </c>
      <c r="G34" s="39"/>
      <c r="H34" s="39"/>
      <c r="I34" s="155" t="s">
        <v>42</v>
      </c>
      <c r="J34" s="155" t="s">
        <v>44</v>
      </c>
      <c r="K34" s="39"/>
      <c r="L34" s="145"/>
      <c r="S34" s="39"/>
      <c r="T34" s="39"/>
      <c r="U34" s="39"/>
      <c r="V34" s="39"/>
      <c r="W34" s="39"/>
      <c r="X34" s="39"/>
      <c r="Y34" s="39"/>
      <c r="Z34" s="39"/>
      <c r="AA34" s="39"/>
      <c r="AB34" s="39"/>
      <c r="AC34" s="39"/>
      <c r="AD34" s="39"/>
      <c r="AE34" s="39"/>
    </row>
    <row r="35" s="2" customFormat="1" ht="14.4" customHeight="1">
      <c r="A35" s="39"/>
      <c r="B35" s="45"/>
      <c r="C35" s="39"/>
      <c r="D35" s="156" t="s">
        <v>45</v>
      </c>
      <c r="E35" s="143" t="s">
        <v>46</v>
      </c>
      <c r="F35" s="157">
        <f>ROUND((SUM(BE117:BE326)),  2)</f>
        <v>0</v>
      </c>
      <c r="G35" s="39"/>
      <c r="H35" s="39"/>
      <c r="I35" s="158">
        <v>0.20999999999999999</v>
      </c>
      <c r="J35" s="157">
        <f>ROUND(((SUM(BE117:BE326))*I35),  2)</f>
        <v>0</v>
      </c>
      <c r="K35" s="39"/>
      <c r="L35" s="145"/>
      <c r="S35" s="39"/>
      <c r="T35" s="39"/>
      <c r="U35" s="39"/>
      <c r="V35" s="39"/>
      <c r="W35" s="39"/>
      <c r="X35" s="39"/>
      <c r="Y35" s="39"/>
      <c r="Z35" s="39"/>
      <c r="AA35" s="39"/>
      <c r="AB35" s="39"/>
      <c r="AC35" s="39"/>
      <c r="AD35" s="39"/>
      <c r="AE35" s="39"/>
    </row>
    <row r="36" s="2" customFormat="1" ht="14.4" customHeight="1">
      <c r="A36" s="39"/>
      <c r="B36" s="45"/>
      <c r="C36" s="39"/>
      <c r="D36" s="39"/>
      <c r="E36" s="143" t="s">
        <v>47</v>
      </c>
      <c r="F36" s="157">
        <f>ROUND((SUM(BF117:BF326)),  2)</f>
        <v>0</v>
      </c>
      <c r="G36" s="39"/>
      <c r="H36" s="39"/>
      <c r="I36" s="158">
        <v>0.14999999999999999</v>
      </c>
      <c r="J36" s="157">
        <f>ROUND(((SUM(BF117:BF326))*I36),  2)</f>
        <v>0</v>
      </c>
      <c r="K36" s="39"/>
      <c r="L36" s="145"/>
      <c r="S36" s="39"/>
      <c r="T36" s="39"/>
      <c r="U36" s="39"/>
      <c r="V36" s="39"/>
      <c r="W36" s="39"/>
      <c r="X36" s="39"/>
      <c r="Y36" s="39"/>
      <c r="Z36" s="39"/>
      <c r="AA36" s="39"/>
      <c r="AB36" s="39"/>
      <c r="AC36" s="39"/>
      <c r="AD36" s="39"/>
      <c r="AE36" s="39"/>
    </row>
    <row r="37" hidden="1" s="2" customFormat="1" ht="14.4" customHeight="1">
      <c r="A37" s="39"/>
      <c r="B37" s="45"/>
      <c r="C37" s="39"/>
      <c r="D37" s="39"/>
      <c r="E37" s="143" t="s">
        <v>48</v>
      </c>
      <c r="F37" s="157">
        <f>ROUND((SUM(BG117:BG326)),  2)</f>
        <v>0</v>
      </c>
      <c r="G37" s="39"/>
      <c r="H37" s="39"/>
      <c r="I37" s="158">
        <v>0.20999999999999999</v>
      </c>
      <c r="J37" s="157">
        <f>0</f>
        <v>0</v>
      </c>
      <c r="K37" s="39"/>
      <c r="L37" s="145"/>
      <c r="S37" s="39"/>
      <c r="T37" s="39"/>
      <c r="U37" s="39"/>
      <c r="V37" s="39"/>
      <c r="W37" s="39"/>
      <c r="X37" s="39"/>
      <c r="Y37" s="39"/>
      <c r="Z37" s="39"/>
      <c r="AA37" s="39"/>
      <c r="AB37" s="39"/>
      <c r="AC37" s="39"/>
      <c r="AD37" s="39"/>
      <c r="AE37" s="39"/>
    </row>
    <row r="38" hidden="1" s="2" customFormat="1" ht="14.4" customHeight="1">
      <c r="A38" s="39"/>
      <c r="B38" s="45"/>
      <c r="C38" s="39"/>
      <c r="D38" s="39"/>
      <c r="E38" s="143" t="s">
        <v>49</v>
      </c>
      <c r="F38" s="157">
        <f>ROUND((SUM(BH117:BH326)),  2)</f>
        <v>0</v>
      </c>
      <c r="G38" s="39"/>
      <c r="H38" s="39"/>
      <c r="I38" s="158">
        <v>0.14999999999999999</v>
      </c>
      <c r="J38" s="157">
        <f>0</f>
        <v>0</v>
      </c>
      <c r="K38" s="39"/>
      <c r="L38" s="145"/>
      <c r="S38" s="39"/>
      <c r="T38" s="39"/>
      <c r="U38" s="39"/>
      <c r="V38" s="39"/>
      <c r="W38" s="39"/>
      <c r="X38" s="39"/>
      <c r="Y38" s="39"/>
      <c r="Z38" s="39"/>
      <c r="AA38" s="39"/>
      <c r="AB38" s="39"/>
      <c r="AC38" s="39"/>
      <c r="AD38" s="39"/>
      <c r="AE38" s="39"/>
    </row>
    <row r="39" hidden="1" s="2" customFormat="1" ht="14.4" customHeight="1">
      <c r="A39" s="39"/>
      <c r="B39" s="45"/>
      <c r="C39" s="39"/>
      <c r="D39" s="39"/>
      <c r="E39" s="143" t="s">
        <v>50</v>
      </c>
      <c r="F39" s="157">
        <f>ROUND((SUM(BI117:BI326)),  2)</f>
        <v>0</v>
      </c>
      <c r="G39" s="39"/>
      <c r="H39" s="39"/>
      <c r="I39" s="158">
        <v>0</v>
      </c>
      <c r="J39" s="157">
        <f>0</f>
        <v>0</v>
      </c>
      <c r="K39" s="39"/>
      <c r="L39" s="145"/>
      <c r="S39" s="39"/>
      <c r="T39" s="39"/>
      <c r="U39" s="39"/>
      <c r="V39" s="39"/>
      <c r="W39" s="39"/>
      <c r="X39" s="39"/>
      <c r="Y39" s="39"/>
      <c r="Z39" s="39"/>
      <c r="AA39" s="39"/>
      <c r="AB39" s="39"/>
      <c r="AC39" s="39"/>
      <c r="AD39" s="39"/>
      <c r="AE39" s="39"/>
    </row>
    <row r="40" s="2" customFormat="1" ht="6.96" customHeight="1">
      <c r="A40" s="39"/>
      <c r="B40" s="45"/>
      <c r="C40" s="39"/>
      <c r="D40" s="39"/>
      <c r="E40" s="39"/>
      <c r="F40" s="39"/>
      <c r="G40" s="39"/>
      <c r="H40" s="39"/>
      <c r="I40" s="39"/>
      <c r="J40" s="39"/>
      <c r="K40" s="39"/>
      <c r="L40" s="145"/>
      <c r="S40" s="39"/>
      <c r="T40" s="39"/>
      <c r="U40" s="39"/>
      <c r="V40" s="39"/>
      <c r="W40" s="39"/>
      <c r="X40" s="39"/>
      <c r="Y40" s="39"/>
      <c r="Z40" s="39"/>
      <c r="AA40" s="39"/>
      <c r="AB40" s="39"/>
      <c r="AC40" s="39"/>
      <c r="AD40" s="39"/>
      <c r="AE40" s="39"/>
    </row>
    <row r="41" s="2" customFormat="1" ht="25.44" customHeight="1">
      <c r="A41" s="39"/>
      <c r="B41" s="45"/>
      <c r="C41" s="159"/>
      <c r="D41" s="160" t="s">
        <v>51</v>
      </c>
      <c r="E41" s="161"/>
      <c r="F41" s="161"/>
      <c r="G41" s="162" t="s">
        <v>52</v>
      </c>
      <c r="H41" s="163" t="s">
        <v>53</v>
      </c>
      <c r="I41" s="161"/>
      <c r="J41" s="164">
        <f>SUM(J32:J39)</f>
        <v>0</v>
      </c>
      <c r="K41" s="165"/>
      <c r="L41" s="145"/>
      <c r="S41" s="39"/>
      <c r="T41" s="39"/>
      <c r="U41" s="39"/>
      <c r="V41" s="39"/>
      <c r="W41" s="39"/>
      <c r="X41" s="39"/>
      <c r="Y41" s="39"/>
      <c r="Z41" s="39"/>
      <c r="AA41" s="39"/>
      <c r="AB41" s="39"/>
      <c r="AC41" s="39"/>
      <c r="AD41" s="39"/>
      <c r="AE41" s="39"/>
    </row>
    <row r="42" s="2" customFormat="1" ht="14.4" customHeight="1">
      <c r="A42" s="39"/>
      <c r="B42" s="166"/>
      <c r="C42" s="167"/>
      <c r="D42" s="167"/>
      <c r="E42" s="167"/>
      <c r="F42" s="167"/>
      <c r="G42" s="167"/>
      <c r="H42" s="167"/>
      <c r="I42" s="167"/>
      <c r="J42" s="167"/>
      <c r="K42" s="167"/>
      <c r="L42" s="145"/>
      <c r="S42" s="39"/>
      <c r="T42" s="39"/>
      <c r="U42" s="39"/>
      <c r="V42" s="39"/>
      <c r="W42" s="39"/>
      <c r="X42" s="39"/>
      <c r="Y42" s="39"/>
      <c r="Z42" s="39"/>
      <c r="AA42" s="39"/>
      <c r="AB42" s="39"/>
      <c r="AC42" s="39"/>
      <c r="AD42" s="39"/>
      <c r="AE42" s="39"/>
    </row>
    <row r="46" s="2" customFormat="1" ht="6.96" customHeight="1">
      <c r="A46" s="39"/>
      <c r="B46" s="168"/>
      <c r="C46" s="169"/>
      <c r="D46" s="169"/>
      <c r="E46" s="169"/>
      <c r="F46" s="169"/>
      <c r="G46" s="169"/>
      <c r="H46" s="169"/>
      <c r="I46" s="169"/>
      <c r="J46" s="169"/>
      <c r="K46" s="169"/>
      <c r="L46" s="145"/>
      <c r="S46" s="39"/>
      <c r="T46" s="39"/>
      <c r="U46" s="39"/>
      <c r="V46" s="39"/>
      <c r="W46" s="39"/>
      <c r="X46" s="39"/>
      <c r="Y46" s="39"/>
      <c r="Z46" s="39"/>
      <c r="AA46" s="39"/>
      <c r="AB46" s="39"/>
      <c r="AC46" s="39"/>
      <c r="AD46" s="39"/>
      <c r="AE46" s="39"/>
    </row>
    <row r="47" s="2" customFormat="1" ht="24.96" customHeight="1">
      <c r="A47" s="39"/>
      <c r="B47" s="40"/>
      <c r="C47" s="24" t="s">
        <v>100</v>
      </c>
      <c r="D47" s="41"/>
      <c r="E47" s="41"/>
      <c r="F47" s="41"/>
      <c r="G47" s="41"/>
      <c r="H47" s="41"/>
      <c r="I47" s="41"/>
      <c r="J47" s="41"/>
      <c r="K47" s="41"/>
      <c r="L47" s="145"/>
      <c r="S47" s="39"/>
      <c r="T47" s="39"/>
      <c r="U47" s="39"/>
      <c r="V47" s="39"/>
      <c r="W47" s="39"/>
      <c r="X47" s="39"/>
      <c r="Y47" s="39"/>
      <c r="Z47" s="39"/>
      <c r="AA47" s="39"/>
      <c r="AB47" s="39"/>
      <c r="AC47" s="39"/>
      <c r="AD47" s="39"/>
      <c r="AE47" s="39"/>
    </row>
    <row r="48" s="2" customFormat="1" ht="6.96" customHeight="1">
      <c r="A48" s="39"/>
      <c r="B48" s="40"/>
      <c r="C48" s="41"/>
      <c r="D48" s="41"/>
      <c r="E48" s="41"/>
      <c r="F48" s="41"/>
      <c r="G48" s="41"/>
      <c r="H48" s="41"/>
      <c r="I48" s="41"/>
      <c r="J48" s="41"/>
      <c r="K48" s="41"/>
      <c r="L48" s="145"/>
      <c r="S48" s="39"/>
      <c r="T48" s="39"/>
      <c r="U48" s="39"/>
      <c r="V48" s="39"/>
      <c r="W48" s="39"/>
      <c r="X48" s="39"/>
      <c r="Y48" s="39"/>
      <c r="Z48" s="39"/>
      <c r="AA48" s="39"/>
      <c r="AB48" s="39"/>
      <c r="AC48" s="39"/>
      <c r="AD48" s="39"/>
      <c r="AE48" s="39"/>
    </row>
    <row r="49" s="2" customFormat="1" ht="12" customHeight="1">
      <c r="A49" s="39"/>
      <c r="B49" s="40"/>
      <c r="C49" s="33" t="s">
        <v>16</v>
      </c>
      <c r="D49" s="41"/>
      <c r="E49" s="41"/>
      <c r="F49" s="41"/>
      <c r="G49" s="41"/>
      <c r="H49" s="41"/>
      <c r="I49" s="41"/>
      <c r="J49" s="41"/>
      <c r="K49" s="41"/>
      <c r="L49" s="145"/>
      <c r="S49" s="39"/>
      <c r="T49" s="39"/>
      <c r="U49" s="39"/>
      <c r="V49" s="39"/>
      <c r="W49" s="39"/>
      <c r="X49" s="39"/>
      <c r="Y49" s="39"/>
      <c r="Z49" s="39"/>
      <c r="AA49" s="39"/>
      <c r="AB49" s="39"/>
      <c r="AC49" s="39"/>
      <c r="AD49" s="39"/>
      <c r="AE49" s="39"/>
    </row>
    <row r="50" s="2" customFormat="1" ht="16.5" customHeight="1">
      <c r="A50" s="39"/>
      <c r="B50" s="40"/>
      <c r="C50" s="41"/>
      <c r="D50" s="41"/>
      <c r="E50" s="170" t="str">
        <f>E7</f>
        <v>Karibuni - chovné zařízení pro slony</v>
      </c>
      <c r="F50" s="33"/>
      <c r="G50" s="33"/>
      <c r="H50" s="33"/>
      <c r="I50" s="41"/>
      <c r="J50" s="41"/>
      <c r="K50" s="41"/>
      <c r="L50" s="145"/>
      <c r="S50" s="39"/>
      <c r="T50" s="39"/>
      <c r="U50" s="39"/>
      <c r="V50" s="39"/>
      <c r="W50" s="39"/>
      <c r="X50" s="39"/>
      <c r="Y50" s="39"/>
      <c r="Z50" s="39"/>
      <c r="AA50" s="39"/>
      <c r="AB50" s="39"/>
      <c r="AC50" s="39"/>
      <c r="AD50" s="39"/>
      <c r="AE50" s="39"/>
    </row>
    <row r="51" s="1" customFormat="1" ht="12" customHeight="1">
      <c r="B51" s="22"/>
      <c r="C51" s="33" t="s">
        <v>96</v>
      </c>
      <c r="D51" s="23"/>
      <c r="E51" s="23"/>
      <c r="F51" s="23"/>
      <c r="G51" s="23"/>
      <c r="H51" s="23"/>
      <c r="I51" s="23"/>
      <c r="J51" s="23"/>
      <c r="K51" s="23"/>
      <c r="L51" s="21"/>
    </row>
    <row r="52" s="2" customFormat="1" ht="16.5" customHeight="1">
      <c r="A52" s="39"/>
      <c r="B52" s="40"/>
      <c r="C52" s="41"/>
      <c r="D52" s="41"/>
      <c r="E52" s="170" t="s">
        <v>97</v>
      </c>
      <c r="F52" s="41"/>
      <c r="G52" s="41"/>
      <c r="H52" s="41"/>
      <c r="I52" s="41"/>
      <c r="J52" s="41"/>
      <c r="K52" s="41"/>
      <c r="L52" s="145"/>
      <c r="S52" s="39"/>
      <c r="T52" s="39"/>
      <c r="U52" s="39"/>
      <c r="V52" s="39"/>
      <c r="W52" s="39"/>
      <c r="X52" s="39"/>
      <c r="Y52" s="39"/>
      <c r="Z52" s="39"/>
      <c r="AA52" s="39"/>
      <c r="AB52" s="39"/>
      <c r="AC52" s="39"/>
      <c r="AD52" s="39"/>
      <c r="AE52" s="39"/>
    </row>
    <row r="53" s="2" customFormat="1" ht="12" customHeight="1">
      <c r="A53" s="39"/>
      <c r="B53" s="40"/>
      <c r="C53" s="33" t="s">
        <v>98</v>
      </c>
      <c r="D53" s="41"/>
      <c r="E53" s="41"/>
      <c r="F53" s="41"/>
      <c r="G53" s="41"/>
      <c r="H53" s="41"/>
      <c r="I53" s="41"/>
      <c r="J53" s="41"/>
      <c r="K53" s="41"/>
      <c r="L53" s="145"/>
      <c r="S53" s="39"/>
      <c r="T53" s="39"/>
      <c r="U53" s="39"/>
      <c r="V53" s="39"/>
      <c r="W53" s="39"/>
      <c r="X53" s="39"/>
      <c r="Y53" s="39"/>
      <c r="Z53" s="39"/>
      <c r="AA53" s="39"/>
      <c r="AB53" s="39"/>
      <c r="AC53" s="39"/>
      <c r="AD53" s="39"/>
      <c r="AE53" s="39"/>
    </row>
    <row r="54" s="2" customFormat="1" ht="16.5" customHeight="1">
      <c r="A54" s="39"/>
      <c r="B54" s="40"/>
      <c r="C54" s="41"/>
      <c r="D54" s="41"/>
      <c r="E54" s="70" t="str">
        <f>E11</f>
        <v>SO.04_1 - Energokoridor</v>
      </c>
      <c r="F54" s="41"/>
      <c r="G54" s="41"/>
      <c r="H54" s="41"/>
      <c r="I54" s="41"/>
      <c r="J54" s="41"/>
      <c r="K54" s="41"/>
      <c r="L54" s="145"/>
      <c r="S54" s="39"/>
      <c r="T54" s="39"/>
      <c r="U54" s="39"/>
      <c r="V54" s="39"/>
      <c r="W54" s="39"/>
      <c r="X54" s="39"/>
      <c r="Y54" s="39"/>
      <c r="Z54" s="39"/>
      <c r="AA54" s="39"/>
      <c r="AB54" s="39"/>
      <c r="AC54" s="39"/>
      <c r="AD54" s="39"/>
      <c r="AE54" s="39"/>
    </row>
    <row r="55" s="2" customFormat="1" ht="6.96" customHeight="1">
      <c r="A55" s="39"/>
      <c r="B55" s="40"/>
      <c r="C55" s="41"/>
      <c r="D55" s="41"/>
      <c r="E55" s="41"/>
      <c r="F55" s="41"/>
      <c r="G55" s="41"/>
      <c r="H55" s="41"/>
      <c r="I55" s="41"/>
      <c r="J55" s="41"/>
      <c r="K55" s="41"/>
      <c r="L55" s="145"/>
      <c r="S55" s="39"/>
      <c r="T55" s="39"/>
      <c r="U55" s="39"/>
      <c r="V55" s="39"/>
      <c r="W55" s="39"/>
      <c r="X55" s="39"/>
      <c r="Y55" s="39"/>
      <c r="Z55" s="39"/>
      <c r="AA55" s="39"/>
      <c r="AB55" s="39"/>
      <c r="AC55" s="39"/>
      <c r="AD55" s="39"/>
      <c r="AE55" s="39"/>
    </row>
    <row r="56" s="2" customFormat="1" ht="12" customHeight="1">
      <c r="A56" s="39"/>
      <c r="B56" s="40"/>
      <c r="C56" s="33" t="s">
        <v>21</v>
      </c>
      <c r="D56" s="41"/>
      <c r="E56" s="41"/>
      <c r="F56" s="28" t="str">
        <f>F14</f>
        <v>Zlín</v>
      </c>
      <c r="G56" s="41"/>
      <c r="H56" s="41"/>
      <c r="I56" s="33" t="s">
        <v>23</v>
      </c>
      <c r="J56" s="73" t="str">
        <f>IF(J14="","",J14)</f>
        <v>22. 6. 2020</v>
      </c>
      <c r="K56" s="41"/>
      <c r="L56" s="145"/>
      <c r="S56" s="39"/>
      <c r="T56" s="39"/>
      <c r="U56" s="39"/>
      <c r="V56" s="39"/>
      <c r="W56" s="39"/>
      <c r="X56" s="39"/>
      <c r="Y56" s="39"/>
      <c r="Z56" s="39"/>
      <c r="AA56" s="39"/>
      <c r="AB56" s="39"/>
      <c r="AC56" s="39"/>
      <c r="AD56" s="39"/>
      <c r="AE56" s="39"/>
    </row>
    <row r="57" s="2" customFormat="1" ht="6.96" customHeight="1">
      <c r="A57" s="39"/>
      <c r="B57" s="40"/>
      <c r="C57" s="41"/>
      <c r="D57" s="41"/>
      <c r="E57" s="41"/>
      <c r="F57" s="41"/>
      <c r="G57" s="41"/>
      <c r="H57" s="41"/>
      <c r="I57" s="41"/>
      <c r="J57" s="41"/>
      <c r="K57" s="41"/>
      <c r="L57" s="145"/>
      <c r="S57" s="39"/>
      <c r="T57" s="39"/>
      <c r="U57" s="39"/>
      <c r="V57" s="39"/>
      <c r="W57" s="39"/>
      <c r="X57" s="39"/>
      <c r="Y57" s="39"/>
      <c r="Z57" s="39"/>
      <c r="AA57" s="39"/>
      <c r="AB57" s="39"/>
      <c r="AC57" s="39"/>
      <c r="AD57" s="39"/>
      <c r="AE57" s="39"/>
    </row>
    <row r="58" s="2" customFormat="1" ht="15.15" customHeight="1">
      <c r="A58" s="39"/>
      <c r="B58" s="40"/>
      <c r="C58" s="33" t="s">
        <v>25</v>
      </c>
      <c r="D58" s="41"/>
      <c r="E58" s="41"/>
      <c r="F58" s="28" t="str">
        <f>E17</f>
        <v>ZOO a zámek Zlín - Lešná, příspěvková organizace</v>
      </c>
      <c r="G58" s="41"/>
      <c r="H58" s="41"/>
      <c r="I58" s="33" t="s">
        <v>32</v>
      </c>
      <c r="J58" s="37" t="str">
        <f>E23</f>
        <v>SVIŽN s.r.o.</v>
      </c>
      <c r="K58" s="41"/>
      <c r="L58" s="145"/>
      <c r="S58" s="39"/>
      <c r="T58" s="39"/>
      <c r="U58" s="39"/>
      <c r="V58" s="39"/>
      <c r="W58" s="39"/>
      <c r="X58" s="39"/>
      <c r="Y58" s="39"/>
      <c r="Z58" s="39"/>
      <c r="AA58" s="39"/>
      <c r="AB58" s="39"/>
      <c r="AC58" s="39"/>
      <c r="AD58" s="39"/>
      <c r="AE58" s="39"/>
    </row>
    <row r="59" s="2" customFormat="1" ht="25.65" customHeight="1">
      <c r="A59" s="39"/>
      <c r="B59" s="40"/>
      <c r="C59" s="33" t="s">
        <v>30</v>
      </c>
      <c r="D59" s="41"/>
      <c r="E59" s="41"/>
      <c r="F59" s="28" t="str">
        <f>IF(E20="","",E20)</f>
        <v>Vyplň údaj</v>
      </c>
      <c r="G59" s="41"/>
      <c r="H59" s="41"/>
      <c r="I59" s="33" t="s">
        <v>37</v>
      </c>
      <c r="J59" s="37" t="str">
        <f>E26</f>
        <v>Ing. Tomáš Alexi; Michal Volbrecht</v>
      </c>
      <c r="K59" s="41"/>
      <c r="L59" s="145"/>
      <c r="S59" s="39"/>
      <c r="T59" s="39"/>
      <c r="U59" s="39"/>
      <c r="V59" s="39"/>
      <c r="W59" s="39"/>
      <c r="X59" s="39"/>
      <c r="Y59" s="39"/>
      <c r="Z59" s="39"/>
      <c r="AA59" s="39"/>
      <c r="AB59" s="39"/>
      <c r="AC59" s="39"/>
      <c r="AD59" s="39"/>
      <c r="AE59" s="39"/>
    </row>
    <row r="60" s="2" customFormat="1" ht="10.32" customHeight="1">
      <c r="A60" s="39"/>
      <c r="B60" s="40"/>
      <c r="C60" s="41"/>
      <c r="D60" s="41"/>
      <c r="E60" s="41"/>
      <c r="F60" s="41"/>
      <c r="G60" s="41"/>
      <c r="H60" s="41"/>
      <c r="I60" s="41"/>
      <c r="J60" s="41"/>
      <c r="K60" s="41"/>
      <c r="L60" s="145"/>
      <c r="S60" s="39"/>
      <c r="T60" s="39"/>
      <c r="U60" s="39"/>
      <c r="V60" s="39"/>
      <c r="W60" s="39"/>
      <c r="X60" s="39"/>
      <c r="Y60" s="39"/>
      <c r="Z60" s="39"/>
      <c r="AA60" s="39"/>
      <c r="AB60" s="39"/>
      <c r="AC60" s="39"/>
      <c r="AD60" s="39"/>
      <c r="AE60" s="39"/>
    </row>
    <row r="61" s="2" customFormat="1" ht="29.28" customHeight="1">
      <c r="A61" s="39"/>
      <c r="B61" s="40"/>
      <c r="C61" s="171" t="s">
        <v>101</v>
      </c>
      <c r="D61" s="172"/>
      <c r="E61" s="172"/>
      <c r="F61" s="172"/>
      <c r="G61" s="172"/>
      <c r="H61" s="172"/>
      <c r="I61" s="172"/>
      <c r="J61" s="173" t="s">
        <v>102</v>
      </c>
      <c r="K61" s="172"/>
      <c r="L61" s="145"/>
      <c r="S61" s="39"/>
      <c r="T61" s="39"/>
      <c r="U61" s="39"/>
      <c r="V61" s="39"/>
      <c r="W61" s="39"/>
      <c r="X61" s="39"/>
      <c r="Y61" s="39"/>
      <c r="Z61" s="39"/>
      <c r="AA61" s="39"/>
      <c r="AB61" s="39"/>
      <c r="AC61" s="39"/>
      <c r="AD61" s="39"/>
      <c r="AE61" s="39"/>
    </row>
    <row r="62" s="2" customFormat="1" ht="10.32" customHeight="1">
      <c r="A62" s="39"/>
      <c r="B62" s="40"/>
      <c r="C62" s="41"/>
      <c r="D62" s="41"/>
      <c r="E62" s="41"/>
      <c r="F62" s="41"/>
      <c r="G62" s="41"/>
      <c r="H62" s="41"/>
      <c r="I62" s="41"/>
      <c r="J62" s="41"/>
      <c r="K62" s="41"/>
      <c r="L62" s="145"/>
      <c r="S62" s="39"/>
      <c r="T62" s="39"/>
      <c r="U62" s="39"/>
      <c r="V62" s="39"/>
      <c r="W62" s="39"/>
      <c r="X62" s="39"/>
      <c r="Y62" s="39"/>
      <c r="Z62" s="39"/>
      <c r="AA62" s="39"/>
      <c r="AB62" s="39"/>
      <c r="AC62" s="39"/>
      <c r="AD62" s="39"/>
      <c r="AE62" s="39"/>
    </row>
    <row r="63" s="2" customFormat="1" ht="22.8" customHeight="1">
      <c r="A63" s="39"/>
      <c r="B63" s="40"/>
      <c r="C63" s="174" t="s">
        <v>73</v>
      </c>
      <c r="D63" s="41"/>
      <c r="E63" s="41"/>
      <c r="F63" s="41"/>
      <c r="G63" s="41"/>
      <c r="H63" s="41"/>
      <c r="I63" s="41"/>
      <c r="J63" s="103">
        <f>J117</f>
        <v>0</v>
      </c>
      <c r="K63" s="41"/>
      <c r="L63" s="145"/>
      <c r="S63" s="39"/>
      <c r="T63" s="39"/>
      <c r="U63" s="39"/>
      <c r="V63" s="39"/>
      <c r="W63" s="39"/>
      <c r="X63" s="39"/>
      <c r="Y63" s="39"/>
      <c r="Z63" s="39"/>
      <c r="AA63" s="39"/>
      <c r="AB63" s="39"/>
      <c r="AC63" s="39"/>
      <c r="AD63" s="39"/>
      <c r="AE63" s="39"/>
      <c r="AU63" s="18" t="s">
        <v>103</v>
      </c>
    </row>
    <row r="64" s="9" customFormat="1" ht="24.96" customHeight="1">
      <c r="A64" s="9"/>
      <c r="B64" s="175"/>
      <c r="C64" s="176"/>
      <c r="D64" s="177" t="s">
        <v>104</v>
      </c>
      <c r="E64" s="178"/>
      <c r="F64" s="178"/>
      <c r="G64" s="178"/>
      <c r="H64" s="178"/>
      <c r="I64" s="178"/>
      <c r="J64" s="179">
        <f>J118</f>
        <v>0</v>
      </c>
      <c r="K64" s="176"/>
      <c r="L64" s="180"/>
      <c r="S64" s="9"/>
      <c r="T64" s="9"/>
      <c r="U64" s="9"/>
      <c r="V64" s="9"/>
      <c r="W64" s="9"/>
      <c r="X64" s="9"/>
      <c r="Y64" s="9"/>
      <c r="Z64" s="9"/>
      <c r="AA64" s="9"/>
      <c r="AB64" s="9"/>
      <c r="AC64" s="9"/>
      <c r="AD64" s="9"/>
      <c r="AE64" s="9"/>
    </row>
    <row r="65" s="10" customFormat="1" ht="19.92" customHeight="1">
      <c r="A65" s="10"/>
      <c r="B65" s="181"/>
      <c r="C65" s="126"/>
      <c r="D65" s="182" t="s">
        <v>105</v>
      </c>
      <c r="E65" s="183"/>
      <c r="F65" s="183"/>
      <c r="G65" s="183"/>
      <c r="H65" s="183"/>
      <c r="I65" s="183"/>
      <c r="J65" s="184">
        <f>J119</f>
        <v>0</v>
      </c>
      <c r="K65" s="126"/>
      <c r="L65" s="185"/>
      <c r="S65" s="10"/>
      <c r="T65" s="10"/>
      <c r="U65" s="10"/>
      <c r="V65" s="10"/>
      <c r="W65" s="10"/>
      <c r="X65" s="10"/>
      <c r="Y65" s="10"/>
      <c r="Z65" s="10"/>
      <c r="AA65" s="10"/>
      <c r="AB65" s="10"/>
      <c r="AC65" s="10"/>
      <c r="AD65" s="10"/>
      <c r="AE65" s="10"/>
    </row>
    <row r="66" s="10" customFormat="1" ht="19.92" customHeight="1">
      <c r="A66" s="10"/>
      <c r="B66" s="181"/>
      <c r="C66" s="126"/>
      <c r="D66" s="182" t="s">
        <v>106</v>
      </c>
      <c r="E66" s="183"/>
      <c r="F66" s="183"/>
      <c r="G66" s="183"/>
      <c r="H66" s="183"/>
      <c r="I66" s="183"/>
      <c r="J66" s="184">
        <f>J200</f>
        <v>0</v>
      </c>
      <c r="K66" s="126"/>
      <c r="L66" s="185"/>
      <c r="S66" s="10"/>
      <c r="T66" s="10"/>
      <c r="U66" s="10"/>
      <c r="V66" s="10"/>
      <c r="W66" s="10"/>
      <c r="X66" s="10"/>
      <c r="Y66" s="10"/>
      <c r="Z66" s="10"/>
      <c r="AA66" s="10"/>
      <c r="AB66" s="10"/>
      <c r="AC66" s="10"/>
      <c r="AD66" s="10"/>
      <c r="AE66" s="10"/>
    </row>
    <row r="67" s="9" customFormat="1" ht="24.96" customHeight="1">
      <c r="A67" s="9"/>
      <c r="B67" s="175"/>
      <c r="C67" s="176"/>
      <c r="D67" s="177" t="s">
        <v>107</v>
      </c>
      <c r="E67" s="178"/>
      <c r="F67" s="178"/>
      <c r="G67" s="178"/>
      <c r="H67" s="178"/>
      <c r="I67" s="178"/>
      <c r="J67" s="179">
        <f>J212</f>
        <v>0</v>
      </c>
      <c r="K67" s="176"/>
      <c r="L67" s="180"/>
      <c r="S67" s="9"/>
      <c r="T67" s="9"/>
      <c r="U67" s="9"/>
      <c r="V67" s="9"/>
      <c r="W67" s="9"/>
      <c r="X67" s="9"/>
      <c r="Y67" s="9"/>
      <c r="Z67" s="9"/>
      <c r="AA67" s="9"/>
      <c r="AB67" s="9"/>
      <c r="AC67" s="9"/>
      <c r="AD67" s="9"/>
      <c r="AE67" s="9"/>
    </row>
    <row r="68" s="10" customFormat="1" ht="19.92" customHeight="1">
      <c r="A68" s="10"/>
      <c r="B68" s="181"/>
      <c r="C68" s="126"/>
      <c r="D68" s="182" t="s">
        <v>108</v>
      </c>
      <c r="E68" s="183"/>
      <c r="F68" s="183"/>
      <c r="G68" s="183"/>
      <c r="H68" s="183"/>
      <c r="I68" s="183"/>
      <c r="J68" s="184">
        <f>J213</f>
        <v>0</v>
      </c>
      <c r="K68" s="126"/>
      <c r="L68" s="185"/>
      <c r="S68" s="10"/>
      <c r="T68" s="10"/>
      <c r="U68" s="10"/>
      <c r="V68" s="10"/>
      <c r="W68" s="10"/>
      <c r="X68" s="10"/>
      <c r="Y68" s="10"/>
      <c r="Z68" s="10"/>
      <c r="AA68" s="10"/>
      <c r="AB68" s="10"/>
      <c r="AC68" s="10"/>
      <c r="AD68" s="10"/>
      <c r="AE68" s="10"/>
    </row>
    <row r="69" s="10" customFormat="1" ht="14.88" customHeight="1">
      <c r="A69" s="10"/>
      <c r="B69" s="181"/>
      <c r="C69" s="126"/>
      <c r="D69" s="182" t="s">
        <v>109</v>
      </c>
      <c r="E69" s="183"/>
      <c r="F69" s="183"/>
      <c r="G69" s="183"/>
      <c r="H69" s="183"/>
      <c r="I69" s="183"/>
      <c r="J69" s="184">
        <f>J214</f>
        <v>0</v>
      </c>
      <c r="K69" s="126"/>
      <c r="L69" s="185"/>
      <c r="S69" s="10"/>
      <c r="T69" s="10"/>
      <c r="U69" s="10"/>
      <c r="V69" s="10"/>
      <c r="W69" s="10"/>
      <c r="X69" s="10"/>
      <c r="Y69" s="10"/>
      <c r="Z69" s="10"/>
      <c r="AA69" s="10"/>
      <c r="AB69" s="10"/>
      <c r="AC69" s="10"/>
      <c r="AD69" s="10"/>
      <c r="AE69" s="10"/>
    </row>
    <row r="70" s="10" customFormat="1" ht="14.88" customHeight="1">
      <c r="A70" s="10"/>
      <c r="B70" s="181"/>
      <c r="C70" s="126"/>
      <c r="D70" s="182" t="s">
        <v>110</v>
      </c>
      <c r="E70" s="183"/>
      <c r="F70" s="183"/>
      <c r="G70" s="183"/>
      <c r="H70" s="183"/>
      <c r="I70" s="183"/>
      <c r="J70" s="184">
        <f>J218</f>
        <v>0</v>
      </c>
      <c r="K70" s="126"/>
      <c r="L70" s="185"/>
      <c r="S70" s="10"/>
      <c r="T70" s="10"/>
      <c r="U70" s="10"/>
      <c r="V70" s="10"/>
      <c r="W70" s="10"/>
      <c r="X70" s="10"/>
      <c r="Y70" s="10"/>
      <c r="Z70" s="10"/>
      <c r="AA70" s="10"/>
      <c r="AB70" s="10"/>
      <c r="AC70" s="10"/>
      <c r="AD70" s="10"/>
      <c r="AE70" s="10"/>
    </row>
    <row r="71" s="10" customFormat="1" ht="14.88" customHeight="1">
      <c r="A71" s="10"/>
      <c r="B71" s="181"/>
      <c r="C71" s="126"/>
      <c r="D71" s="182" t="s">
        <v>111</v>
      </c>
      <c r="E71" s="183"/>
      <c r="F71" s="183"/>
      <c r="G71" s="183"/>
      <c r="H71" s="183"/>
      <c r="I71" s="183"/>
      <c r="J71" s="184">
        <f>J230</f>
        <v>0</v>
      </c>
      <c r="K71" s="126"/>
      <c r="L71" s="185"/>
      <c r="S71" s="10"/>
      <c r="T71" s="10"/>
      <c r="U71" s="10"/>
      <c r="V71" s="10"/>
      <c r="W71" s="10"/>
      <c r="X71" s="10"/>
      <c r="Y71" s="10"/>
      <c r="Z71" s="10"/>
      <c r="AA71" s="10"/>
      <c r="AB71" s="10"/>
      <c r="AC71" s="10"/>
      <c r="AD71" s="10"/>
      <c r="AE71" s="10"/>
    </row>
    <row r="72" s="10" customFormat="1" ht="14.88" customHeight="1">
      <c r="A72" s="10"/>
      <c r="B72" s="181"/>
      <c r="C72" s="126"/>
      <c r="D72" s="182" t="s">
        <v>112</v>
      </c>
      <c r="E72" s="183"/>
      <c r="F72" s="183"/>
      <c r="G72" s="183"/>
      <c r="H72" s="183"/>
      <c r="I72" s="183"/>
      <c r="J72" s="184">
        <f>J233</f>
        <v>0</v>
      </c>
      <c r="K72" s="126"/>
      <c r="L72" s="185"/>
      <c r="S72" s="10"/>
      <c r="T72" s="10"/>
      <c r="U72" s="10"/>
      <c r="V72" s="10"/>
      <c r="W72" s="10"/>
      <c r="X72" s="10"/>
      <c r="Y72" s="10"/>
      <c r="Z72" s="10"/>
      <c r="AA72" s="10"/>
      <c r="AB72" s="10"/>
      <c r="AC72" s="10"/>
      <c r="AD72" s="10"/>
      <c r="AE72" s="10"/>
    </row>
    <row r="73" s="10" customFormat="1" ht="14.88" customHeight="1">
      <c r="A73" s="10"/>
      <c r="B73" s="181"/>
      <c r="C73" s="126"/>
      <c r="D73" s="182" t="s">
        <v>113</v>
      </c>
      <c r="E73" s="183"/>
      <c r="F73" s="183"/>
      <c r="G73" s="183"/>
      <c r="H73" s="183"/>
      <c r="I73" s="183"/>
      <c r="J73" s="184">
        <f>J236</f>
        <v>0</v>
      </c>
      <c r="K73" s="126"/>
      <c r="L73" s="185"/>
      <c r="S73" s="10"/>
      <c r="T73" s="10"/>
      <c r="U73" s="10"/>
      <c r="V73" s="10"/>
      <c r="W73" s="10"/>
      <c r="X73" s="10"/>
      <c r="Y73" s="10"/>
      <c r="Z73" s="10"/>
      <c r="AA73" s="10"/>
      <c r="AB73" s="10"/>
      <c r="AC73" s="10"/>
      <c r="AD73" s="10"/>
      <c r="AE73" s="10"/>
    </row>
    <row r="74" s="10" customFormat="1" ht="19.92" customHeight="1">
      <c r="A74" s="10"/>
      <c r="B74" s="181"/>
      <c r="C74" s="126"/>
      <c r="D74" s="182" t="s">
        <v>114</v>
      </c>
      <c r="E74" s="183"/>
      <c r="F74" s="183"/>
      <c r="G74" s="183"/>
      <c r="H74" s="183"/>
      <c r="I74" s="183"/>
      <c r="J74" s="184">
        <f>J241</f>
        <v>0</v>
      </c>
      <c r="K74" s="126"/>
      <c r="L74" s="185"/>
      <c r="S74" s="10"/>
      <c r="T74" s="10"/>
      <c r="U74" s="10"/>
      <c r="V74" s="10"/>
      <c r="W74" s="10"/>
      <c r="X74" s="10"/>
      <c r="Y74" s="10"/>
      <c r="Z74" s="10"/>
      <c r="AA74" s="10"/>
      <c r="AB74" s="10"/>
      <c r="AC74" s="10"/>
      <c r="AD74" s="10"/>
      <c r="AE74" s="10"/>
    </row>
    <row r="75" s="10" customFormat="1" ht="14.88" customHeight="1">
      <c r="A75" s="10"/>
      <c r="B75" s="181"/>
      <c r="C75" s="126"/>
      <c r="D75" s="182" t="s">
        <v>115</v>
      </c>
      <c r="E75" s="183"/>
      <c r="F75" s="183"/>
      <c r="G75" s="183"/>
      <c r="H75" s="183"/>
      <c r="I75" s="183"/>
      <c r="J75" s="184">
        <f>J242</f>
        <v>0</v>
      </c>
      <c r="K75" s="126"/>
      <c r="L75" s="185"/>
      <c r="S75" s="10"/>
      <c r="T75" s="10"/>
      <c r="U75" s="10"/>
      <c r="V75" s="10"/>
      <c r="W75" s="10"/>
      <c r="X75" s="10"/>
      <c r="Y75" s="10"/>
      <c r="Z75" s="10"/>
      <c r="AA75" s="10"/>
      <c r="AB75" s="10"/>
      <c r="AC75" s="10"/>
      <c r="AD75" s="10"/>
      <c r="AE75" s="10"/>
    </row>
    <row r="76" s="10" customFormat="1" ht="14.88" customHeight="1">
      <c r="A76" s="10"/>
      <c r="B76" s="181"/>
      <c r="C76" s="126"/>
      <c r="D76" s="182" t="s">
        <v>116</v>
      </c>
      <c r="E76" s="183"/>
      <c r="F76" s="183"/>
      <c r="G76" s="183"/>
      <c r="H76" s="183"/>
      <c r="I76" s="183"/>
      <c r="J76" s="184">
        <f>J244</f>
        <v>0</v>
      </c>
      <c r="K76" s="126"/>
      <c r="L76" s="185"/>
      <c r="S76" s="10"/>
      <c r="T76" s="10"/>
      <c r="U76" s="10"/>
      <c r="V76" s="10"/>
      <c r="W76" s="10"/>
      <c r="X76" s="10"/>
      <c r="Y76" s="10"/>
      <c r="Z76" s="10"/>
      <c r="AA76" s="10"/>
      <c r="AB76" s="10"/>
      <c r="AC76" s="10"/>
      <c r="AD76" s="10"/>
      <c r="AE76" s="10"/>
    </row>
    <row r="77" s="10" customFormat="1" ht="14.88" customHeight="1">
      <c r="A77" s="10"/>
      <c r="B77" s="181"/>
      <c r="C77" s="126"/>
      <c r="D77" s="182" t="s">
        <v>117</v>
      </c>
      <c r="E77" s="183"/>
      <c r="F77" s="183"/>
      <c r="G77" s="183"/>
      <c r="H77" s="183"/>
      <c r="I77" s="183"/>
      <c r="J77" s="184">
        <f>J247</f>
        <v>0</v>
      </c>
      <c r="K77" s="126"/>
      <c r="L77" s="185"/>
      <c r="S77" s="10"/>
      <c r="T77" s="10"/>
      <c r="U77" s="10"/>
      <c r="V77" s="10"/>
      <c r="W77" s="10"/>
      <c r="X77" s="10"/>
      <c r="Y77" s="10"/>
      <c r="Z77" s="10"/>
      <c r="AA77" s="10"/>
      <c r="AB77" s="10"/>
      <c r="AC77" s="10"/>
      <c r="AD77" s="10"/>
      <c r="AE77" s="10"/>
    </row>
    <row r="78" s="10" customFormat="1" ht="14.88" customHeight="1">
      <c r="A78" s="10"/>
      <c r="B78" s="181"/>
      <c r="C78" s="126"/>
      <c r="D78" s="182" t="s">
        <v>118</v>
      </c>
      <c r="E78" s="183"/>
      <c r="F78" s="183"/>
      <c r="G78" s="183"/>
      <c r="H78" s="183"/>
      <c r="I78" s="183"/>
      <c r="J78" s="184">
        <f>J250</f>
        <v>0</v>
      </c>
      <c r="K78" s="126"/>
      <c r="L78" s="185"/>
      <c r="S78" s="10"/>
      <c r="T78" s="10"/>
      <c r="U78" s="10"/>
      <c r="V78" s="10"/>
      <c r="W78" s="10"/>
      <c r="X78" s="10"/>
      <c r="Y78" s="10"/>
      <c r="Z78" s="10"/>
      <c r="AA78" s="10"/>
      <c r="AB78" s="10"/>
      <c r="AC78" s="10"/>
      <c r="AD78" s="10"/>
      <c r="AE78" s="10"/>
    </row>
    <row r="79" s="10" customFormat="1" ht="14.88" customHeight="1">
      <c r="A79" s="10"/>
      <c r="B79" s="181"/>
      <c r="C79" s="126"/>
      <c r="D79" s="182" t="s">
        <v>119</v>
      </c>
      <c r="E79" s="183"/>
      <c r="F79" s="183"/>
      <c r="G79" s="183"/>
      <c r="H79" s="183"/>
      <c r="I79" s="183"/>
      <c r="J79" s="184">
        <f>J252</f>
        <v>0</v>
      </c>
      <c r="K79" s="126"/>
      <c r="L79" s="185"/>
      <c r="S79" s="10"/>
      <c r="T79" s="10"/>
      <c r="U79" s="10"/>
      <c r="V79" s="10"/>
      <c r="W79" s="10"/>
      <c r="X79" s="10"/>
      <c r="Y79" s="10"/>
      <c r="Z79" s="10"/>
      <c r="AA79" s="10"/>
      <c r="AB79" s="10"/>
      <c r="AC79" s="10"/>
      <c r="AD79" s="10"/>
      <c r="AE79" s="10"/>
    </row>
    <row r="80" s="10" customFormat="1" ht="14.88" customHeight="1">
      <c r="A80" s="10"/>
      <c r="B80" s="181"/>
      <c r="C80" s="126"/>
      <c r="D80" s="182" t="s">
        <v>120</v>
      </c>
      <c r="E80" s="183"/>
      <c r="F80" s="183"/>
      <c r="G80" s="183"/>
      <c r="H80" s="183"/>
      <c r="I80" s="183"/>
      <c r="J80" s="184">
        <f>J257</f>
        <v>0</v>
      </c>
      <c r="K80" s="126"/>
      <c r="L80" s="185"/>
      <c r="S80" s="10"/>
      <c r="T80" s="10"/>
      <c r="U80" s="10"/>
      <c r="V80" s="10"/>
      <c r="W80" s="10"/>
      <c r="X80" s="10"/>
      <c r="Y80" s="10"/>
      <c r="Z80" s="10"/>
      <c r="AA80" s="10"/>
      <c r="AB80" s="10"/>
      <c r="AC80" s="10"/>
      <c r="AD80" s="10"/>
      <c r="AE80" s="10"/>
    </row>
    <row r="81" s="10" customFormat="1" ht="19.92" customHeight="1">
      <c r="A81" s="10"/>
      <c r="B81" s="181"/>
      <c r="C81" s="126"/>
      <c r="D81" s="182" t="s">
        <v>121</v>
      </c>
      <c r="E81" s="183"/>
      <c r="F81" s="183"/>
      <c r="G81" s="183"/>
      <c r="H81" s="183"/>
      <c r="I81" s="183"/>
      <c r="J81" s="184">
        <f>J263</f>
        <v>0</v>
      </c>
      <c r="K81" s="126"/>
      <c r="L81" s="185"/>
      <c r="S81" s="10"/>
      <c r="T81" s="10"/>
      <c r="U81" s="10"/>
      <c r="V81" s="10"/>
      <c r="W81" s="10"/>
      <c r="X81" s="10"/>
      <c r="Y81" s="10"/>
      <c r="Z81" s="10"/>
      <c r="AA81" s="10"/>
      <c r="AB81" s="10"/>
      <c r="AC81" s="10"/>
      <c r="AD81" s="10"/>
      <c r="AE81" s="10"/>
    </row>
    <row r="82" s="10" customFormat="1" ht="14.88" customHeight="1">
      <c r="A82" s="10"/>
      <c r="B82" s="181"/>
      <c r="C82" s="126"/>
      <c r="D82" s="182" t="s">
        <v>122</v>
      </c>
      <c r="E82" s="183"/>
      <c r="F82" s="183"/>
      <c r="G82" s="183"/>
      <c r="H82" s="183"/>
      <c r="I82" s="183"/>
      <c r="J82" s="184">
        <f>J264</f>
        <v>0</v>
      </c>
      <c r="K82" s="126"/>
      <c r="L82" s="185"/>
      <c r="S82" s="10"/>
      <c r="T82" s="10"/>
      <c r="U82" s="10"/>
      <c r="V82" s="10"/>
      <c r="W82" s="10"/>
      <c r="X82" s="10"/>
      <c r="Y82" s="10"/>
      <c r="Z82" s="10"/>
      <c r="AA82" s="10"/>
      <c r="AB82" s="10"/>
      <c r="AC82" s="10"/>
      <c r="AD82" s="10"/>
      <c r="AE82" s="10"/>
    </row>
    <row r="83" s="10" customFormat="1" ht="14.88" customHeight="1">
      <c r="A83" s="10"/>
      <c r="B83" s="181"/>
      <c r="C83" s="126"/>
      <c r="D83" s="182" t="s">
        <v>123</v>
      </c>
      <c r="E83" s="183"/>
      <c r="F83" s="183"/>
      <c r="G83" s="183"/>
      <c r="H83" s="183"/>
      <c r="I83" s="183"/>
      <c r="J83" s="184">
        <f>J266</f>
        <v>0</v>
      </c>
      <c r="K83" s="126"/>
      <c r="L83" s="185"/>
      <c r="S83" s="10"/>
      <c r="T83" s="10"/>
      <c r="U83" s="10"/>
      <c r="V83" s="10"/>
      <c r="W83" s="10"/>
      <c r="X83" s="10"/>
      <c r="Y83" s="10"/>
      <c r="Z83" s="10"/>
      <c r="AA83" s="10"/>
      <c r="AB83" s="10"/>
      <c r="AC83" s="10"/>
      <c r="AD83" s="10"/>
      <c r="AE83" s="10"/>
    </row>
    <row r="84" s="10" customFormat="1" ht="14.88" customHeight="1">
      <c r="A84" s="10"/>
      <c r="B84" s="181"/>
      <c r="C84" s="126"/>
      <c r="D84" s="182" t="s">
        <v>124</v>
      </c>
      <c r="E84" s="183"/>
      <c r="F84" s="183"/>
      <c r="G84" s="183"/>
      <c r="H84" s="183"/>
      <c r="I84" s="183"/>
      <c r="J84" s="184">
        <f>J269</f>
        <v>0</v>
      </c>
      <c r="K84" s="126"/>
      <c r="L84" s="185"/>
      <c r="S84" s="10"/>
      <c r="T84" s="10"/>
      <c r="U84" s="10"/>
      <c r="V84" s="10"/>
      <c r="W84" s="10"/>
      <c r="X84" s="10"/>
      <c r="Y84" s="10"/>
      <c r="Z84" s="10"/>
      <c r="AA84" s="10"/>
      <c r="AB84" s="10"/>
      <c r="AC84" s="10"/>
      <c r="AD84" s="10"/>
      <c r="AE84" s="10"/>
    </row>
    <row r="85" s="10" customFormat="1" ht="14.88" customHeight="1">
      <c r="A85" s="10"/>
      <c r="B85" s="181"/>
      <c r="C85" s="126"/>
      <c r="D85" s="182" t="s">
        <v>125</v>
      </c>
      <c r="E85" s="183"/>
      <c r="F85" s="183"/>
      <c r="G85" s="183"/>
      <c r="H85" s="183"/>
      <c r="I85" s="183"/>
      <c r="J85" s="184">
        <f>J278</f>
        <v>0</v>
      </c>
      <c r="K85" s="126"/>
      <c r="L85" s="185"/>
      <c r="S85" s="10"/>
      <c r="T85" s="10"/>
      <c r="U85" s="10"/>
      <c r="V85" s="10"/>
      <c r="W85" s="10"/>
      <c r="X85" s="10"/>
      <c r="Y85" s="10"/>
      <c r="Z85" s="10"/>
      <c r="AA85" s="10"/>
      <c r="AB85" s="10"/>
      <c r="AC85" s="10"/>
      <c r="AD85" s="10"/>
      <c r="AE85" s="10"/>
    </row>
    <row r="86" s="10" customFormat="1" ht="19.92" customHeight="1">
      <c r="A86" s="10"/>
      <c r="B86" s="181"/>
      <c r="C86" s="126"/>
      <c r="D86" s="182" t="s">
        <v>126</v>
      </c>
      <c r="E86" s="183"/>
      <c r="F86" s="183"/>
      <c r="G86" s="183"/>
      <c r="H86" s="183"/>
      <c r="I86" s="183"/>
      <c r="J86" s="184">
        <f>J286</f>
        <v>0</v>
      </c>
      <c r="K86" s="126"/>
      <c r="L86" s="185"/>
      <c r="S86" s="10"/>
      <c r="T86" s="10"/>
      <c r="U86" s="10"/>
      <c r="V86" s="10"/>
      <c r="W86" s="10"/>
      <c r="X86" s="10"/>
      <c r="Y86" s="10"/>
      <c r="Z86" s="10"/>
      <c r="AA86" s="10"/>
      <c r="AB86" s="10"/>
      <c r="AC86" s="10"/>
      <c r="AD86" s="10"/>
      <c r="AE86" s="10"/>
    </row>
    <row r="87" s="10" customFormat="1" ht="14.88" customHeight="1">
      <c r="A87" s="10"/>
      <c r="B87" s="181"/>
      <c r="C87" s="126"/>
      <c r="D87" s="182" t="s">
        <v>127</v>
      </c>
      <c r="E87" s="183"/>
      <c r="F87" s="183"/>
      <c r="G87" s="183"/>
      <c r="H87" s="183"/>
      <c r="I87" s="183"/>
      <c r="J87" s="184">
        <f>J287</f>
        <v>0</v>
      </c>
      <c r="K87" s="126"/>
      <c r="L87" s="185"/>
      <c r="S87" s="10"/>
      <c r="T87" s="10"/>
      <c r="U87" s="10"/>
      <c r="V87" s="10"/>
      <c r="W87" s="10"/>
      <c r="X87" s="10"/>
      <c r="Y87" s="10"/>
      <c r="Z87" s="10"/>
      <c r="AA87" s="10"/>
      <c r="AB87" s="10"/>
      <c r="AC87" s="10"/>
      <c r="AD87" s="10"/>
      <c r="AE87" s="10"/>
    </row>
    <row r="88" s="10" customFormat="1" ht="14.88" customHeight="1">
      <c r="A88" s="10"/>
      <c r="B88" s="181"/>
      <c r="C88" s="126"/>
      <c r="D88" s="182" t="s">
        <v>128</v>
      </c>
      <c r="E88" s="183"/>
      <c r="F88" s="183"/>
      <c r="G88" s="183"/>
      <c r="H88" s="183"/>
      <c r="I88" s="183"/>
      <c r="J88" s="184">
        <f>J293</f>
        <v>0</v>
      </c>
      <c r="K88" s="126"/>
      <c r="L88" s="185"/>
      <c r="S88" s="10"/>
      <c r="T88" s="10"/>
      <c r="U88" s="10"/>
      <c r="V88" s="10"/>
      <c r="W88" s="10"/>
      <c r="X88" s="10"/>
      <c r="Y88" s="10"/>
      <c r="Z88" s="10"/>
      <c r="AA88" s="10"/>
      <c r="AB88" s="10"/>
      <c r="AC88" s="10"/>
      <c r="AD88" s="10"/>
      <c r="AE88" s="10"/>
    </row>
    <row r="89" s="10" customFormat="1" ht="14.88" customHeight="1">
      <c r="A89" s="10"/>
      <c r="B89" s="181"/>
      <c r="C89" s="126"/>
      <c r="D89" s="182" t="s">
        <v>129</v>
      </c>
      <c r="E89" s="183"/>
      <c r="F89" s="183"/>
      <c r="G89" s="183"/>
      <c r="H89" s="183"/>
      <c r="I89" s="183"/>
      <c r="J89" s="184">
        <f>J297</f>
        <v>0</v>
      </c>
      <c r="K89" s="126"/>
      <c r="L89" s="185"/>
      <c r="S89" s="10"/>
      <c r="T89" s="10"/>
      <c r="U89" s="10"/>
      <c r="V89" s="10"/>
      <c r="W89" s="10"/>
      <c r="X89" s="10"/>
      <c r="Y89" s="10"/>
      <c r="Z89" s="10"/>
      <c r="AA89" s="10"/>
      <c r="AB89" s="10"/>
      <c r="AC89" s="10"/>
      <c r="AD89" s="10"/>
      <c r="AE89" s="10"/>
    </row>
    <row r="90" s="10" customFormat="1" ht="14.88" customHeight="1">
      <c r="A90" s="10"/>
      <c r="B90" s="181"/>
      <c r="C90" s="126"/>
      <c r="D90" s="182" t="s">
        <v>130</v>
      </c>
      <c r="E90" s="183"/>
      <c r="F90" s="183"/>
      <c r="G90" s="183"/>
      <c r="H90" s="183"/>
      <c r="I90" s="183"/>
      <c r="J90" s="184">
        <f>J300</f>
        <v>0</v>
      </c>
      <c r="K90" s="126"/>
      <c r="L90" s="185"/>
      <c r="S90" s="10"/>
      <c r="T90" s="10"/>
      <c r="U90" s="10"/>
      <c r="V90" s="10"/>
      <c r="W90" s="10"/>
      <c r="X90" s="10"/>
      <c r="Y90" s="10"/>
      <c r="Z90" s="10"/>
      <c r="AA90" s="10"/>
      <c r="AB90" s="10"/>
      <c r="AC90" s="10"/>
      <c r="AD90" s="10"/>
      <c r="AE90" s="10"/>
    </row>
    <row r="91" s="10" customFormat="1" ht="14.88" customHeight="1">
      <c r="A91" s="10"/>
      <c r="B91" s="181"/>
      <c r="C91" s="126"/>
      <c r="D91" s="182" t="s">
        <v>131</v>
      </c>
      <c r="E91" s="183"/>
      <c r="F91" s="183"/>
      <c r="G91" s="183"/>
      <c r="H91" s="183"/>
      <c r="I91" s="183"/>
      <c r="J91" s="184">
        <f>J311</f>
        <v>0</v>
      </c>
      <c r="K91" s="126"/>
      <c r="L91" s="185"/>
      <c r="S91" s="10"/>
      <c r="T91" s="10"/>
      <c r="U91" s="10"/>
      <c r="V91" s="10"/>
      <c r="W91" s="10"/>
      <c r="X91" s="10"/>
      <c r="Y91" s="10"/>
      <c r="Z91" s="10"/>
      <c r="AA91" s="10"/>
      <c r="AB91" s="10"/>
      <c r="AC91" s="10"/>
      <c r="AD91" s="10"/>
      <c r="AE91" s="10"/>
    </row>
    <row r="92" s="10" customFormat="1" ht="19.92" customHeight="1">
      <c r="A92" s="10"/>
      <c r="B92" s="181"/>
      <c r="C92" s="126"/>
      <c r="D92" s="182" t="s">
        <v>132</v>
      </c>
      <c r="E92" s="183"/>
      <c r="F92" s="183"/>
      <c r="G92" s="183"/>
      <c r="H92" s="183"/>
      <c r="I92" s="183"/>
      <c r="J92" s="184">
        <f>J315</f>
        <v>0</v>
      </c>
      <c r="K92" s="126"/>
      <c r="L92" s="185"/>
      <c r="S92" s="10"/>
      <c r="T92" s="10"/>
      <c r="U92" s="10"/>
      <c r="V92" s="10"/>
      <c r="W92" s="10"/>
      <c r="X92" s="10"/>
      <c r="Y92" s="10"/>
      <c r="Z92" s="10"/>
      <c r="AA92" s="10"/>
      <c r="AB92" s="10"/>
      <c r="AC92" s="10"/>
      <c r="AD92" s="10"/>
      <c r="AE92" s="10"/>
    </row>
    <row r="93" s="10" customFormat="1" ht="14.88" customHeight="1">
      <c r="A93" s="10"/>
      <c r="B93" s="181"/>
      <c r="C93" s="126"/>
      <c r="D93" s="182" t="s">
        <v>133</v>
      </c>
      <c r="E93" s="183"/>
      <c r="F93" s="183"/>
      <c r="G93" s="183"/>
      <c r="H93" s="183"/>
      <c r="I93" s="183"/>
      <c r="J93" s="184">
        <f>J316</f>
        <v>0</v>
      </c>
      <c r="K93" s="126"/>
      <c r="L93" s="185"/>
      <c r="S93" s="10"/>
      <c r="T93" s="10"/>
      <c r="U93" s="10"/>
      <c r="V93" s="10"/>
      <c r="W93" s="10"/>
      <c r="X93" s="10"/>
      <c r="Y93" s="10"/>
      <c r="Z93" s="10"/>
      <c r="AA93" s="10"/>
      <c r="AB93" s="10"/>
      <c r="AC93" s="10"/>
      <c r="AD93" s="10"/>
      <c r="AE93" s="10"/>
    </row>
    <row r="94" s="10" customFormat="1" ht="14.88" customHeight="1">
      <c r="A94" s="10"/>
      <c r="B94" s="181"/>
      <c r="C94" s="126"/>
      <c r="D94" s="182" t="s">
        <v>134</v>
      </c>
      <c r="E94" s="183"/>
      <c r="F94" s="183"/>
      <c r="G94" s="183"/>
      <c r="H94" s="183"/>
      <c r="I94" s="183"/>
      <c r="J94" s="184">
        <f>J319</f>
        <v>0</v>
      </c>
      <c r="K94" s="126"/>
      <c r="L94" s="185"/>
      <c r="S94" s="10"/>
      <c r="T94" s="10"/>
      <c r="U94" s="10"/>
      <c r="V94" s="10"/>
      <c r="W94" s="10"/>
      <c r="X94" s="10"/>
      <c r="Y94" s="10"/>
      <c r="Z94" s="10"/>
      <c r="AA94" s="10"/>
      <c r="AB94" s="10"/>
      <c r="AC94" s="10"/>
      <c r="AD94" s="10"/>
      <c r="AE94" s="10"/>
    </row>
    <row r="95" s="10" customFormat="1" ht="14.88" customHeight="1">
      <c r="A95" s="10"/>
      <c r="B95" s="181"/>
      <c r="C95" s="126"/>
      <c r="D95" s="182" t="s">
        <v>135</v>
      </c>
      <c r="E95" s="183"/>
      <c r="F95" s="183"/>
      <c r="G95" s="183"/>
      <c r="H95" s="183"/>
      <c r="I95" s="183"/>
      <c r="J95" s="184">
        <f>J322</f>
        <v>0</v>
      </c>
      <c r="K95" s="126"/>
      <c r="L95" s="185"/>
      <c r="S95" s="10"/>
      <c r="T95" s="10"/>
      <c r="U95" s="10"/>
      <c r="V95" s="10"/>
      <c r="W95" s="10"/>
      <c r="X95" s="10"/>
      <c r="Y95" s="10"/>
      <c r="Z95" s="10"/>
      <c r="AA95" s="10"/>
      <c r="AB95" s="10"/>
      <c r="AC95" s="10"/>
      <c r="AD95" s="10"/>
      <c r="AE95" s="10"/>
    </row>
    <row r="96" s="2" customFormat="1" ht="21.84" customHeight="1">
      <c r="A96" s="39"/>
      <c r="B96" s="40"/>
      <c r="C96" s="41"/>
      <c r="D96" s="41"/>
      <c r="E96" s="41"/>
      <c r="F96" s="41"/>
      <c r="G96" s="41"/>
      <c r="H96" s="41"/>
      <c r="I96" s="41"/>
      <c r="J96" s="41"/>
      <c r="K96" s="41"/>
      <c r="L96" s="145"/>
      <c r="S96" s="39"/>
      <c r="T96" s="39"/>
      <c r="U96" s="39"/>
      <c r="V96" s="39"/>
      <c r="W96" s="39"/>
      <c r="X96" s="39"/>
      <c r="Y96" s="39"/>
      <c r="Z96" s="39"/>
      <c r="AA96" s="39"/>
      <c r="AB96" s="39"/>
      <c r="AC96" s="39"/>
      <c r="AD96" s="39"/>
      <c r="AE96" s="39"/>
    </row>
    <row r="97" s="2" customFormat="1" ht="6.96" customHeight="1">
      <c r="A97" s="39"/>
      <c r="B97" s="60"/>
      <c r="C97" s="61"/>
      <c r="D97" s="61"/>
      <c r="E97" s="61"/>
      <c r="F97" s="61"/>
      <c r="G97" s="61"/>
      <c r="H97" s="61"/>
      <c r="I97" s="61"/>
      <c r="J97" s="61"/>
      <c r="K97" s="61"/>
      <c r="L97" s="145"/>
      <c r="S97" s="39"/>
      <c r="T97" s="39"/>
      <c r="U97" s="39"/>
      <c r="V97" s="39"/>
      <c r="W97" s="39"/>
      <c r="X97" s="39"/>
      <c r="Y97" s="39"/>
      <c r="Z97" s="39"/>
      <c r="AA97" s="39"/>
      <c r="AB97" s="39"/>
      <c r="AC97" s="39"/>
      <c r="AD97" s="39"/>
      <c r="AE97" s="39"/>
    </row>
    <row r="101" s="2" customFormat="1" ht="6.96" customHeight="1">
      <c r="A101" s="39"/>
      <c r="B101" s="62"/>
      <c r="C101" s="63"/>
      <c r="D101" s="63"/>
      <c r="E101" s="63"/>
      <c r="F101" s="63"/>
      <c r="G101" s="63"/>
      <c r="H101" s="63"/>
      <c r="I101" s="63"/>
      <c r="J101" s="63"/>
      <c r="K101" s="63"/>
      <c r="L101" s="145"/>
      <c r="S101" s="39"/>
      <c r="T101" s="39"/>
      <c r="U101" s="39"/>
      <c r="V101" s="39"/>
      <c r="W101" s="39"/>
      <c r="X101" s="39"/>
      <c r="Y101" s="39"/>
      <c r="Z101" s="39"/>
      <c r="AA101" s="39"/>
      <c r="AB101" s="39"/>
      <c r="AC101" s="39"/>
      <c r="AD101" s="39"/>
      <c r="AE101" s="39"/>
    </row>
    <row r="102" s="2" customFormat="1" ht="24.96" customHeight="1">
      <c r="A102" s="39"/>
      <c r="B102" s="40"/>
      <c r="C102" s="24" t="s">
        <v>136</v>
      </c>
      <c r="D102" s="41"/>
      <c r="E102" s="41"/>
      <c r="F102" s="41"/>
      <c r="G102" s="41"/>
      <c r="H102" s="41"/>
      <c r="I102" s="41"/>
      <c r="J102" s="41"/>
      <c r="K102" s="41"/>
      <c r="L102" s="145"/>
      <c r="S102" s="39"/>
      <c r="T102" s="39"/>
      <c r="U102" s="39"/>
      <c r="V102" s="39"/>
      <c r="W102" s="39"/>
      <c r="X102" s="39"/>
      <c r="Y102" s="39"/>
      <c r="Z102" s="39"/>
      <c r="AA102" s="39"/>
      <c r="AB102" s="39"/>
      <c r="AC102" s="39"/>
      <c r="AD102" s="39"/>
      <c r="AE102" s="39"/>
    </row>
    <row r="103" s="2" customFormat="1" ht="6.96" customHeight="1">
      <c r="A103" s="39"/>
      <c r="B103" s="40"/>
      <c r="C103" s="41"/>
      <c r="D103" s="41"/>
      <c r="E103" s="41"/>
      <c r="F103" s="41"/>
      <c r="G103" s="41"/>
      <c r="H103" s="41"/>
      <c r="I103" s="41"/>
      <c r="J103" s="41"/>
      <c r="K103" s="41"/>
      <c r="L103" s="145"/>
      <c r="S103" s="39"/>
      <c r="T103" s="39"/>
      <c r="U103" s="39"/>
      <c r="V103" s="39"/>
      <c r="W103" s="39"/>
      <c r="X103" s="39"/>
      <c r="Y103" s="39"/>
      <c r="Z103" s="39"/>
      <c r="AA103" s="39"/>
      <c r="AB103" s="39"/>
      <c r="AC103" s="39"/>
      <c r="AD103" s="39"/>
      <c r="AE103" s="39"/>
    </row>
    <row r="104" s="2" customFormat="1" ht="12" customHeight="1">
      <c r="A104" s="39"/>
      <c r="B104" s="40"/>
      <c r="C104" s="33" t="s">
        <v>16</v>
      </c>
      <c r="D104" s="41"/>
      <c r="E104" s="41"/>
      <c r="F104" s="41"/>
      <c r="G104" s="41"/>
      <c r="H104" s="41"/>
      <c r="I104" s="41"/>
      <c r="J104" s="41"/>
      <c r="K104" s="41"/>
      <c r="L104" s="145"/>
      <c r="S104" s="39"/>
      <c r="T104" s="39"/>
      <c r="U104" s="39"/>
      <c r="V104" s="39"/>
      <c r="W104" s="39"/>
      <c r="X104" s="39"/>
      <c r="Y104" s="39"/>
      <c r="Z104" s="39"/>
      <c r="AA104" s="39"/>
      <c r="AB104" s="39"/>
      <c r="AC104" s="39"/>
      <c r="AD104" s="39"/>
      <c r="AE104" s="39"/>
    </row>
    <row r="105" s="2" customFormat="1" ht="16.5" customHeight="1">
      <c r="A105" s="39"/>
      <c r="B105" s="40"/>
      <c r="C105" s="41"/>
      <c r="D105" s="41"/>
      <c r="E105" s="170" t="str">
        <f>E7</f>
        <v>Karibuni - chovné zařízení pro slony</v>
      </c>
      <c r="F105" s="33"/>
      <c r="G105" s="33"/>
      <c r="H105" s="33"/>
      <c r="I105" s="41"/>
      <c r="J105" s="41"/>
      <c r="K105" s="41"/>
      <c r="L105" s="145"/>
      <c r="S105" s="39"/>
      <c r="T105" s="39"/>
      <c r="U105" s="39"/>
      <c r="V105" s="39"/>
      <c r="W105" s="39"/>
      <c r="X105" s="39"/>
      <c r="Y105" s="39"/>
      <c r="Z105" s="39"/>
      <c r="AA105" s="39"/>
      <c r="AB105" s="39"/>
      <c r="AC105" s="39"/>
      <c r="AD105" s="39"/>
      <c r="AE105" s="39"/>
    </row>
    <row r="106" s="1" customFormat="1" ht="12" customHeight="1">
      <c r="B106" s="22"/>
      <c r="C106" s="33" t="s">
        <v>96</v>
      </c>
      <c r="D106" s="23"/>
      <c r="E106" s="23"/>
      <c r="F106" s="23"/>
      <c r="G106" s="23"/>
      <c r="H106" s="23"/>
      <c r="I106" s="23"/>
      <c r="J106" s="23"/>
      <c r="K106" s="23"/>
      <c r="L106" s="21"/>
    </row>
    <row r="107" s="2" customFormat="1" ht="16.5" customHeight="1">
      <c r="A107" s="39"/>
      <c r="B107" s="40"/>
      <c r="C107" s="41"/>
      <c r="D107" s="41"/>
      <c r="E107" s="170" t="s">
        <v>97</v>
      </c>
      <c r="F107" s="41"/>
      <c r="G107" s="41"/>
      <c r="H107" s="41"/>
      <c r="I107" s="41"/>
      <c r="J107" s="41"/>
      <c r="K107" s="41"/>
      <c r="L107" s="145"/>
      <c r="S107" s="39"/>
      <c r="T107" s="39"/>
      <c r="U107" s="39"/>
      <c r="V107" s="39"/>
      <c r="W107" s="39"/>
      <c r="X107" s="39"/>
      <c r="Y107" s="39"/>
      <c r="Z107" s="39"/>
      <c r="AA107" s="39"/>
      <c r="AB107" s="39"/>
      <c r="AC107" s="39"/>
      <c r="AD107" s="39"/>
      <c r="AE107" s="39"/>
    </row>
    <row r="108" s="2" customFormat="1" ht="12" customHeight="1">
      <c r="A108" s="39"/>
      <c r="B108" s="40"/>
      <c r="C108" s="33" t="s">
        <v>98</v>
      </c>
      <c r="D108" s="41"/>
      <c r="E108" s="41"/>
      <c r="F108" s="41"/>
      <c r="G108" s="41"/>
      <c r="H108" s="41"/>
      <c r="I108" s="41"/>
      <c r="J108" s="41"/>
      <c r="K108" s="41"/>
      <c r="L108" s="145"/>
      <c r="S108" s="39"/>
      <c r="T108" s="39"/>
      <c r="U108" s="39"/>
      <c r="V108" s="39"/>
      <c r="W108" s="39"/>
      <c r="X108" s="39"/>
      <c r="Y108" s="39"/>
      <c r="Z108" s="39"/>
      <c r="AA108" s="39"/>
      <c r="AB108" s="39"/>
      <c r="AC108" s="39"/>
      <c r="AD108" s="39"/>
      <c r="AE108" s="39"/>
    </row>
    <row r="109" s="2" customFormat="1" ht="16.5" customHeight="1">
      <c r="A109" s="39"/>
      <c r="B109" s="40"/>
      <c r="C109" s="41"/>
      <c r="D109" s="41"/>
      <c r="E109" s="70" t="str">
        <f>E11</f>
        <v>SO.04_1 - Energokoridor</v>
      </c>
      <c r="F109" s="41"/>
      <c r="G109" s="41"/>
      <c r="H109" s="41"/>
      <c r="I109" s="41"/>
      <c r="J109" s="41"/>
      <c r="K109" s="41"/>
      <c r="L109" s="145"/>
      <c r="S109" s="39"/>
      <c r="T109" s="39"/>
      <c r="U109" s="39"/>
      <c r="V109" s="39"/>
      <c r="W109" s="39"/>
      <c r="X109" s="39"/>
      <c r="Y109" s="39"/>
      <c r="Z109" s="39"/>
      <c r="AA109" s="39"/>
      <c r="AB109" s="39"/>
      <c r="AC109" s="39"/>
      <c r="AD109" s="39"/>
      <c r="AE109" s="39"/>
    </row>
    <row r="110" s="2" customFormat="1" ht="6.96" customHeight="1">
      <c r="A110" s="39"/>
      <c r="B110" s="40"/>
      <c r="C110" s="41"/>
      <c r="D110" s="41"/>
      <c r="E110" s="41"/>
      <c r="F110" s="41"/>
      <c r="G110" s="41"/>
      <c r="H110" s="41"/>
      <c r="I110" s="41"/>
      <c r="J110" s="41"/>
      <c r="K110" s="41"/>
      <c r="L110" s="145"/>
      <c r="S110" s="39"/>
      <c r="T110" s="39"/>
      <c r="U110" s="39"/>
      <c r="V110" s="39"/>
      <c r="W110" s="39"/>
      <c r="X110" s="39"/>
      <c r="Y110" s="39"/>
      <c r="Z110" s="39"/>
      <c r="AA110" s="39"/>
      <c r="AB110" s="39"/>
      <c r="AC110" s="39"/>
      <c r="AD110" s="39"/>
      <c r="AE110" s="39"/>
    </row>
    <row r="111" s="2" customFormat="1" ht="12" customHeight="1">
      <c r="A111" s="39"/>
      <c r="B111" s="40"/>
      <c r="C111" s="33" t="s">
        <v>21</v>
      </c>
      <c r="D111" s="41"/>
      <c r="E111" s="41"/>
      <c r="F111" s="28" t="str">
        <f>F14</f>
        <v>Zlín</v>
      </c>
      <c r="G111" s="41"/>
      <c r="H111" s="41"/>
      <c r="I111" s="33" t="s">
        <v>23</v>
      </c>
      <c r="J111" s="73" t="str">
        <f>IF(J14="","",J14)</f>
        <v>22. 6. 2020</v>
      </c>
      <c r="K111" s="41"/>
      <c r="L111" s="145"/>
      <c r="S111" s="39"/>
      <c r="T111" s="39"/>
      <c r="U111" s="39"/>
      <c r="V111" s="39"/>
      <c r="W111" s="39"/>
      <c r="X111" s="39"/>
      <c r="Y111" s="39"/>
      <c r="Z111" s="39"/>
      <c r="AA111" s="39"/>
      <c r="AB111" s="39"/>
      <c r="AC111" s="39"/>
      <c r="AD111" s="39"/>
      <c r="AE111" s="39"/>
    </row>
    <row r="112" s="2" customFormat="1" ht="6.96" customHeight="1">
      <c r="A112" s="39"/>
      <c r="B112" s="40"/>
      <c r="C112" s="41"/>
      <c r="D112" s="41"/>
      <c r="E112" s="41"/>
      <c r="F112" s="41"/>
      <c r="G112" s="41"/>
      <c r="H112" s="41"/>
      <c r="I112" s="41"/>
      <c r="J112" s="41"/>
      <c r="K112" s="41"/>
      <c r="L112" s="145"/>
      <c r="S112" s="39"/>
      <c r="T112" s="39"/>
      <c r="U112" s="39"/>
      <c r="V112" s="39"/>
      <c r="W112" s="39"/>
      <c r="X112" s="39"/>
      <c r="Y112" s="39"/>
      <c r="Z112" s="39"/>
      <c r="AA112" s="39"/>
      <c r="AB112" s="39"/>
      <c r="AC112" s="39"/>
      <c r="AD112" s="39"/>
      <c r="AE112" s="39"/>
    </row>
    <row r="113" s="2" customFormat="1" ht="15.15" customHeight="1">
      <c r="A113" s="39"/>
      <c r="B113" s="40"/>
      <c r="C113" s="33" t="s">
        <v>25</v>
      </c>
      <c r="D113" s="41"/>
      <c r="E113" s="41"/>
      <c r="F113" s="28" t="str">
        <f>E17</f>
        <v>ZOO a zámek Zlín - Lešná, příspěvková organizace</v>
      </c>
      <c r="G113" s="41"/>
      <c r="H113" s="41"/>
      <c r="I113" s="33" t="s">
        <v>32</v>
      </c>
      <c r="J113" s="37" t="str">
        <f>E23</f>
        <v>SVIŽN s.r.o.</v>
      </c>
      <c r="K113" s="41"/>
      <c r="L113" s="145"/>
      <c r="S113" s="39"/>
      <c r="T113" s="39"/>
      <c r="U113" s="39"/>
      <c r="V113" s="39"/>
      <c r="W113" s="39"/>
      <c r="X113" s="39"/>
      <c r="Y113" s="39"/>
      <c r="Z113" s="39"/>
      <c r="AA113" s="39"/>
      <c r="AB113" s="39"/>
      <c r="AC113" s="39"/>
      <c r="AD113" s="39"/>
      <c r="AE113" s="39"/>
    </row>
    <row r="114" s="2" customFormat="1" ht="25.65" customHeight="1">
      <c r="A114" s="39"/>
      <c r="B114" s="40"/>
      <c r="C114" s="33" t="s">
        <v>30</v>
      </c>
      <c r="D114" s="41"/>
      <c r="E114" s="41"/>
      <c r="F114" s="28" t="str">
        <f>IF(E20="","",E20)</f>
        <v>Vyplň údaj</v>
      </c>
      <c r="G114" s="41"/>
      <c r="H114" s="41"/>
      <c r="I114" s="33" t="s">
        <v>37</v>
      </c>
      <c r="J114" s="37" t="str">
        <f>E26</f>
        <v>Ing. Tomáš Alexi; Michal Volbrecht</v>
      </c>
      <c r="K114" s="41"/>
      <c r="L114" s="145"/>
      <c r="S114" s="39"/>
      <c r="T114" s="39"/>
      <c r="U114" s="39"/>
      <c r="V114" s="39"/>
      <c r="W114" s="39"/>
      <c r="X114" s="39"/>
      <c r="Y114" s="39"/>
      <c r="Z114" s="39"/>
      <c r="AA114" s="39"/>
      <c r="AB114" s="39"/>
      <c r="AC114" s="39"/>
      <c r="AD114" s="39"/>
      <c r="AE114" s="39"/>
    </row>
    <row r="115" s="2" customFormat="1" ht="10.32" customHeight="1">
      <c r="A115" s="39"/>
      <c r="B115" s="40"/>
      <c r="C115" s="41"/>
      <c r="D115" s="41"/>
      <c r="E115" s="41"/>
      <c r="F115" s="41"/>
      <c r="G115" s="41"/>
      <c r="H115" s="41"/>
      <c r="I115" s="41"/>
      <c r="J115" s="41"/>
      <c r="K115" s="41"/>
      <c r="L115" s="145"/>
      <c r="S115" s="39"/>
      <c r="T115" s="39"/>
      <c r="U115" s="39"/>
      <c r="V115" s="39"/>
      <c r="W115" s="39"/>
      <c r="X115" s="39"/>
      <c r="Y115" s="39"/>
      <c r="Z115" s="39"/>
      <c r="AA115" s="39"/>
      <c r="AB115" s="39"/>
      <c r="AC115" s="39"/>
      <c r="AD115" s="39"/>
      <c r="AE115" s="39"/>
    </row>
    <row r="116" s="11" customFormat="1" ht="29.28" customHeight="1">
      <c r="A116" s="186"/>
      <c r="B116" s="187"/>
      <c r="C116" s="188" t="s">
        <v>137</v>
      </c>
      <c r="D116" s="189" t="s">
        <v>60</v>
      </c>
      <c r="E116" s="189" t="s">
        <v>56</v>
      </c>
      <c r="F116" s="189" t="s">
        <v>57</v>
      </c>
      <c r="G116" s="189" t="s">
        <v>138</v>
      </c>
      <c r="H116" s="189" t="s">
        <v>139</v>
      </c>
      <c r="I116" s="189" t="s">
        <v>140</v>
      </c>
      <c r="J116" s="189" t="s">
        <v>102</v>
      </c>
      <c r="K116" s="190" t="s">
        <v>141</v>
      </c>
      <c r="L116" s="191"/>
      <c r="M116" s="93" t="s">
        <v>19</v>
      </c>
      <c r="N116" s="94" t="s">
        <v>45</v>
      </c>
      <c r="O116" s="94" t="s">
        <v>142</v>
      </c>
      <c r="P116" s="94" t="s">
        <v>143</v>
      </c>
      <c r="Q116" s="94" t="s">
        <v>144</v>
      </c>
      <c r="R116" s="94" t="s">
        <v>145</v>
      </c>
      <c r="S116" s="94" t="s">
        <v>146</v>
      </c>
      <c r="T116" s="95" t="s">
        <v>147</v>
      </c>
      <c r="U116" s="186"/>
      <c r="V116" s="186"/>
      <c r="W116" s="186"/>
      <c r="X116" s="186"/>
      <c r="Y116" s="186"/>
      <c r="Z116" s="186"/>
      <c r="AA116" s="186"/>
      <c r="AB116" s="186"/>
      <c r="AC116" s="186"/>
      <c r="AD116" s="186"/>
      <c r="AE116" s="186"/>
    </row>
    <row r="117" s="2" customFormat="1" ht="22.8" customHeight="1">
      <c r="A117" s="39"/>
      <c r="B117" s="40"/>
      <c r="C117" s="100" t="s">
        <v>148</v>
      </c>
      <c r="D117" s="41"/>
      <c r="E117" s="41"/>
      <c r="F117" s="41"/>
      <c r="G117" s="41"/>
      <c r="H117" s="41"/>
      <c r="I117" s="41"/>
      <c r="J117" s="192">
        <f>BK117</f>
        <v>0</v>
      </c>
      <c r="K117" s="41"/>
      <c r="L117" s="45"/>
      <c r="M117" s="96"/>
      <c r="N117" s="193"/>
      <c r="O117" s="97"/>
      <c r="P117" s="194">
        <f>P118+P212</f>
        <v>0</v>
      </c>
      <c r="Q117" s="97"/>
      <c r="R117" s="194">
        <f>R118+R212</f>
        <v>1785.5937269999999</v>
      </c>
      <c r="S117" s="97"/>
      <c r="T117" s="195">
        <f>T118+T212</f>
        <v>0</v>
      </c>
      <c r="U117" s="39"/>
      <c r="V117" s="39"/>
      <c r="W117" s="39"/>
      <c r="X117" s="39"/>
      <c r="Y117" s="39"/>
      <c r="Z117" s="39"/>
      <c r="AA117" s="39"/>
      <c r="AB117" s="39"/>
      <c r="AC117" s="39"/>
      <c r="AD117" s="39"/>
      <c r="AE117" s="39"/>
      <c r="AT117" s="18" t="s">
        <v>74</v>
      </c>
      <c r="AU117" s="18" t="s">
        <v>103</v>
      </c>
      <c r="BK117" s="196">
        <f>BK118+BK212</f>
        <v>0</v>
      </c>
    </row>
    <row r="118" s="12" customFormat="1" ht="25.92" customHeight="1">
      <c r="A118" s="12"/>
      <c r="B118" s="197"/>
      <c r="C118" s="198"/>
      <c r="D118" s="199" t="s">
        <v>74</v>
      </c>
      <c r="E118" s="200" t="s">
        <v>149</v>
      </c>
      <c r="F118" s="200" t="s">
        <v>150</v>
      </c>
      <c r="G118" s="198"/>
      <c r="H118" s="198"/>
      <c r="I118" s="201"/>
      <c r="J118" s="202">
        <f>BK118</f>
        <v>0</v>
      </c>
      <c r="K118" s="198"/>
      <c r="L118" s="203"/>
      <c r="M118" s="204"/>
      <c r="N118" s="205"/>
      <c r="O118" s="205"/>
      <c r="P118" s="206">
        <f>P119+P200</f>
        <v>0</v>
      </c>
      <c r="Q118" s="205"/>
      <c r="R118" s="206">
        <f>R119+R200</f>
        <v>1785.5937269999999</v>
      </c>
      <c r="S118" s="205"/>
      <c r="T118" s="207">
        <f>T119+T200</f>
        <v>0</v>
      </c>
      <c r="U118" s="12"/>
      <c r="V118" s="12"/>
      <c r="W118" s="12"/>
      <c r="X118" s="12"/>
      <c r="Y118" s="12"/>
      <c r="Z118" s="12"/>
      <c r="AA118" s="12"/>
      <c r="AB118" s="12"/>
      <c r="AC118" s="12"/>
      <c r="AD118" s="12"/>
      <c r="AE118" s="12"/>
      <c r="AR118" s="208" t="s">
        <v>82</v>
      </c>
      <c r="AT118" s="209" t="s">
        <v>74</v>
      </c>
      <c r="AU118" s="209" t="s">
        <v>75</v>
      </c>
      <c r="AY118" s="208" t="s">
        <v>151</v>
      </c>
      <c r="BK118" s="210">
        <f>BK119+BK200</f>
        <v>0</v>
      </c>
    </row>
    <row r="119" s="12" customFormat="1" ht="22.8" customHeight="1">
      <c r="A119" s="12"/>
      <c r="B119" s="197"/>
      <c r="C119" s="198"/>
      <c r="D119" s="199" t="s">
        <v>74</v>
      </c>
      <c r="E119" s="211" t="s">
        <v>82</v>
      </c>
      <c r="F119" s="211" t="s">
        <v>152</v>
      </c>
      <c r="G119" s="198"/>
      <c r="H119" s="198"/>
      <c r="I119" s="201"/>
      <c r="J119" s="212">
        <f>BK119</f>
        <v>0</v>
      </c>
      <c r="K119" s="198"/>
      <c r="L119" s="203"/>
      <c r="M119" s="204"/>
      <c r="N119" s="205"/>
      <c r="O119" s="205"/>
      <c r="P119" s="206">
        <f>SUM(P120:P199)</f>
        <v>0</v>
      </c>
      <c r="Q119" s="205"/>
      <c r="R119" s="206">
        <f>SUM(R120:R199)</f>
        <v>1785.5937269999999</v>
      </c>
      <c r="S119" s="205"/>
      <c r="T119" s="207">
        <f>SUM(T120:T199)</f>
        <v>0</v>
      </c>
      <c r="U119" s="12"/>
      <c r="V119" s="12"/>
      <c r="W119" s="12"/>
      <c r="X119" s="12"/>
      <c r="Y119" s="12"/>
      <c r="Z119" s="12"/>
      <c r="AA119" s="12"/>
      <c r="AB119" s="12"/>
      <c r="AC119" s="12"/>
      <c r="AD119" s="12"/>
      <c r="AE119" s="12"/>
      <c r="AR119" s="208" t="s">
        <v>82</v>
      </c>
      <c r="AT119" s="209" t="s">
        <v>74</v>
      </c>
      <c r="AU119" s="209" t="s">
        <v>82</v>
      </c>
      <c r="AY119" s="208" t="s">
        <v>151</v>
      </c>
      <c r="BK119" s="210">
        <f>SUM(BK120:BK199)</f>
        <v>0</v>
      </c>
    </row>
    <row r="120" s="2" customFormat="1">
      <c r="A120" s="39"/>
      <c r="B120" s="40"/>
      <c r="C120" s="213" t="s">
        <v>82</v>
      </c>
      <c r="D120" s="213" t="s">
        <v>153</v>
      </c>
      <c r="E120" s="214" t="s">
        <v>154</v>
      </c>
      <c r="F120" s="215" t="s">
        <v>155</v>
      </c>
      <c r="G120" s="216" t="s">
        <v>156</v>
      </c>
      <c r="H120" s="217">
        <v>557.26499999999999</v>
      </c>
      <c r="I120" s="218"/>
      <c r="J120" s="219">
        <f>ROUND(I120*H120,2)</f>
        <v>0</v>
      </c>
      <c r="K120" s="215" t="s">
        <v>157</v>
      </c>
      <c r="L120" s="45"/>
      <c r="M120" s="220" t="s">
        <v>19</v>
      </c>
      <c r="N120" s="221" t="s">
        <v>46</v>
      </c>
      <c r="O120" s="85"/>
      <c r="P120" s="222">
        <f>O120*H120</f>
        <v>0</v>
      </c>
      <c r="Q120" s="222">
        <v>0</v>
      </c>
      <c r="R120" s="222">
        <f>Q120*H120</f>
        <v>0</v>
      </c>
      <c r="S120" s="222">
        <v>0</v>
      </c>
      <c r="T120" s="223">
        <f>S120*H120</f>
        <v>0</v>
      </c>
      <c r="U120" s="39"/>
      <c r="V120" s="39"/>
      <c r="W120" s="39"/>
      <c r="X120" s="39"/>
      <c r="Y120" s="39"/>
      <c r="Z120" s="39"/>
      <c r="AA120" s="39"/>
      <c r="AB120" s="39"/>
      <c r="AC120" s="39"/>
      <c r="AD120" s="39"/>
      <c r="AE120" s="39"/>
      <c r="AR120" s="224" t="s">
        <v>158</v>
      </c>
      <c r="AT120" s="224" t="s">
        <v>153</v>
      </c>
      <c r="AU120" s="224" t="s">
        <v>84</v>
      </c>
      <c r="AY120" s="18" t="s">
        <v>151</v>
      </c>
      <c r="BE120" s="225">
        <f>IF(N120="základní",J120,0)</f>
        <v>0</v>
      </c>
      <c r="BF120" s="225">
        <f>IF(N120="snížená",J120,0)</f>
        <v>0</v>
      </c>
      <c r="BG120" s="225">
        <f>IF(N120="zákl. přenesená",J120,0)</f>
        <v>0</v>
      </c>
      <c r="BH120" s="225">
        <f>IF(N120="sníž. přenesená",J120,0)</f>
        <v>0</v>
      </c>
      <c r="BI120" s="225">
        <f>IF(N120="nulová",J120,0)</f>
        <v>0</v>
      </c>
      <c r="BJ120" s="18" t="s">
        <v>82</v>
      </c>
      <c r="BK120" s="225">
        <f>ROUND(I120*H120,2)</f>
        <v>0</v>
      </c>
      <c r="BL120" s="18" t="s">
        <v>158</v>
      </c>
      <c r="BM120" s="224" t="s">
        <v>159</v>
      </c>
    </row>
    <row r="121" s="13" customFormat="1">
      <c r="A121" s="13"/>
      <c r="B121" s="226"/>
      <c r="C121" s="227"/>
      <c r="D121" s="228" t="s">
        <v>160</v>
      </c>
      <c r="E121" s="229" t="s">
        <v>19</v>
      </c>
      <c r="F121" s="230" t="s">
        <v>161</v>
      </c>
      <c r="G121" s="227"/>
      <c r="H121" s="229" t="s">
        <v>19</v>
      </c>
      <c r="I121" s="231"/>
      <c r="J121" s="227"/>
      <c r="K121" s="227"/>
      <c r="L121" s="232"/>
      <c r="M121" s="233"/>
      <c r="N121" s="234"/>
      <c r="O121" s="234"/>
      <c r="P121" s="234"/>
      <c r="Q121" s="234"/>
      <c r="R121" s="234"/>
      <c r="S121" s="234"/>
      <c r="T121" s="235"/>
      <c r="U121" s="13"/>
      <c r="V121" s="13"/>
      <c r="W121" s="13"/>
      <c r="X121" s="13"/>
      <c r="Y121" s="13"/>
      <c r="Z121" s="13"/>
      <c r="AA121" s="13"/>
      <c r="AB121" s="13"/>
      <c r="AC121" s="13"/>
      <c r="AD121" s="13"/>
      <c r="AE121" s="13"/>
      <c r="AT121" s="236" t="s">
        <v>160</v>
      </c>
      <c r="AU121" s="236" t="s">
        <v>84</v>
      </c>
      <c r="AV121" s="13" t="s">
        <v>82</v>
      </c>
      <c r="AW121" s="13" t="s">
        <v>36</v>
      </c>
      <c r="AX121" s="13" t="s">
        <v>75</v>
      </c>
      <c r="AY121" s="236" t="s">
        <v>151</v>
      </c>
    </row>
    <row r="122" s="14" customFormat="1">
      <c r="A122" s="14"/>
      <c r="B122" s="237"/>
      <c r="C122" s="238"/>
      <c r="D122" s="228" t="s">
        <v>160</v>
      </c>
      <c r="E122" s="239" t="s">
        <v>19</v>
      </c>
      <c r="F122" s="240" t="s">
        <v>162</v>
      </c>
      <c r="G122" s="238"/>
      <c r="H122" s="241">
        <v>557.26499999999999</v>
      </c>
      <c r="I122" s="242"/>
      <c r="J122" s="238"/>
      <c r="K122" s="238"/>
      <c r="L122" s="243"/>
      <c r="M122" s="244"/>
      <c r="N122" s="245"/>
      <c r="O122" s="245"/>
      <c r="P122" s="245"/>
      <c r="Q122" s="245"/>
      <c r="R122" s="245"/>
      <c r="S122" s="245"/>
      <c r="T122" s="246"/>
      <c r="U122" s="14"/>
      <c r="V122" s="14"/>
      <c r="W122" s="14"/>
      <c r="X122" s="14"/>
      <c r="Y122" s="14"/>
      <c r="Z122" s="14"/>
      <c r="AA122" s="14"/>
      <c r="AB122" s="14"/>
      <c r="AC122" s="14"/>
      <c r="AD122" s="14"/>
      <c r="AE122" s="14"/>
      <c r="AT122" s="247" t="s">
        <v>160</v>
      </c>
      <c r="AU122" s="247" t="s">
        <v>84</v>
      </c>
      <c r="AV122" s="14" t="s">
        <v>84</v>
      </c>
      <c r="AW122" s="14" t="s">
        <v>36</v>
      </c>
      <c r="AX122" s="14" t="s">
        <v>82</v>
      </c>
      <c r="AY122" s="247" t="s">
        <v>151</v>
      </c>
    </row>
    <row r="123" s="2" customFormat="1">
      <c r="A123" s="39"/>
      <c r="B123" s="40"/>
      <c r="C123" s="213" t="s">
        <v>84</v>
      </c>
      <c r="D123" s="213" t="s">
        <v>153</v>
      </c>
      <c r="E123" s="214" t="s">
        <v>163</v>
      </c>
      <c r="F123" s="215" t="s">
        <v>164</v>
      </c>
      <c r="G123" s="216" t="s">
        <v>156</v>
      </c>
      <c r="H123" s="217">
        <v>1933.0239999999999</v>
      </c>
      <c r="I123" s="218"/>
      <c r="J123" s="219">
        <f>ROUND(I123*H123,2)</f>
        <v>0</v>
      </c>
      <c r="K123" s="215" t="s">
        <v>157</v>
      </c>
      <c r="L123" s="45"/>
      <c r="M123" s="220" t="s">
        <v>19</v>
      </c>
      <c r="N123" s="221" t="s">
        <v>46</v>
      </c>
      <c r="O123" s="85"/>
      <c r="P123" s="222">
        <f>O123*H123</f>
        <v>0</v>
      </c>
      <c r="Q123" s="222">
        <v>0</v>
      </c>
      <c r="R123" s="222">
        <f>Q123*H123</f>
        <v>0</v>
      </c>
      <c r="S123" s="222">
        <v>0</v>
      </c>
      <c r="T123" s="223">
        <f>S123*H123</f>
        <v>0</v>
      </c>
      <c r="U123" s="39"/>
      <c r="V123" s="39"/>
      <c r="W123" s="39"/>
      <c r="X123" s="39"/>
      <c r="Y123" s="39"/>
      <c r="Z123" s="39"/>
      <c r="AA123" s="39"/>
      <c r="AB123" s="39"/>
      <c r="AC123" s="39"/>
      <c r="AD123" s="39"/>
      <c r="AE123" s="39"/>
      <c r="AR123" s="224" t="s">
        <v>158</v>
      </c>
      <c r="AT123" s="224" t="s">
        <v>153</v>
      </c>
      <c r="AU123" s="224" t="s">
        <v>84</v>
      </c>
      <c r="AY123" s="18" t="s">
        <v>151</v>
      </c>
      <c r="BE123" s="225">
        <f>IF(N123="základní",J123,0)</f>
        <v>0</v>
      </c>
      <c r="BF123" s="225">
        <f>IF(N123="snížená",J123,0)</f>
        <v>0</v>
      </c>
      <c r="BG123" s="225">
        <f>IF(N123="zákl. přenesená",J123,0)</f>
        <v>0</v>
      </c>
      <c r="BH123" s="225">
        <f>IF(N123="sníž. přenesená",J123,0)</f>
        <v>0</v>
      </c>
      <c r="BI123" s="225">
        <f>IF(N123="nulová",J123,0)</f>
        <v>0</v>
      </c>
      <c r="BJ123" s="18" t="s">
        <v>82</v>
      </c>
      <c r="BK123" s="225">
        <f>ROUND(I123*H123,2)</f>
        <v>0</v>
      </c>
      <c r="BL123" s="18" t="s">
        <v>158</v>
      </c>
      <c r="BM123" s="224" t="s">
        <v>165</v>
      </c>
    </row>
    <row r="124" s="13" customFormat="1">
      <c r="A124" s="13"/>
      <c r="B124" s="226"/>
      <c r="C124" s="227"/>
      <c r="D124" s="228" t="s">
        <v>160</v>
      </c>
      <c r="E124" s="229" t="s">
        <v>19</v>
      </c>
      <c r="F124" s="230" t="s">
        <v>166</v>
      </c>
      <c r="G124" s="227"/>
      <c r="H124" s="229" t="s">
        <v>19</v>
      </c>
      <c r="I124" s="231"/>
      <c r="J124" s="227"/>
      <c r="K124" s="227"/>
      <c r="L124" s="232"/>
      <c r="M124" s="233"/>
      <c r="N124" s="234"/>
      <c r="O124" s="234"/>
      <c r="P124" s="234"/>
      <c r="Q124" s="234"/>
      <c r="R124" s="234"/>
      <c r="S124" s="234"/>
      <c r="T124" s="235"/>
      <c r="U124" s="13"/>
      <c r="V124" s="13"/>
      <c r="W124" s="13"/>
      <c r="X124" s="13"/>
      <c r="Y124" s="13"/>
      <c r="Z124" s="13"/>
      <c r="AA124" s="13"/>
      <c r="AB124" s="13"/>
      <c r="AC124" s="13"/>
      <c r="AD124" s="13"/>
      <c r="AE124" s="13"/>
      <c r="AT124" s="236" t="s">
        <v>160</v>
      </c>
      <c r="AU124" s="236" t="s">
        <v>84</v>
      </c>
      <c r="AV124" s="13" t="s">
        <v>82</v>
      </c>
      <c r="AW124" s="13" t="s">
        <v>36</v>
      </c>
      <c r="AX124" s="13" t="s">
        <v>75</v>
      </c>
      <c r="AY124" s="236" t="s">
        <v>151</v>
      </c>
    </row>
    <row r="125" s="13" customFormat="1">
      <c r="A125" s="13"/>
      <c r="B125" s="226"/>
      <c r="C125" s="227"/>
      <c r="D125" s="228" t="s">
        <v>160</v>
      </c>
      <c r="E125" s="229" t="s">
        <v>19</v>
      </c>
      <c r="F125" s="230" t="s">
        <v>167</v>
      </c>
      <c r="G125" s="227"/>
      <c r="H125" s="229" t="s">
        <v>19</v>
      </c>
      <c r="I125" s="231"/>
      <c r="J125" s="227"/>
      <c r="K125" s="227"/>
      <c r="L125" s="232"/>
      <c r="M125" s="233"/>
      <c r="N125" s="234"/>
      <c r="O125" s="234"/>
      <c r="P125" s="234"/>
      <c r="Q125" s="234"/>
      <c r="R125" s="234"/>
      <c r="S125" s="234"/>
      <c r="T125" s="235"/>
      <c r="U125" s="13"/>
      <c r="V125" s="13"/>
      <c r="W125" s="13"/>
      <c r="X125" s="13"/>
      <c r="Y125" s="13"/>
      <c r="Z125" s="13"/>
      <c r="AA125" s="13"/>
      <c r="AB125" s="13"/>
      <c r="AC125" s="13"/>
      <c r="AD125" s="13"/>
      <c r="AE125" s="13"/>
      <c r="AT125" s="236" t="s">
        <v>160</v>
      </c>
      <c r="AU125" s="236" t="s">
        <v>84</v>
      </c>
      <c r="AV125" s="13" t="s">
        <v>82</v>
      </c>
      <c r="AW125" s="13" t="s">
        <v>36</v>
      </c>
      <c r="AX125" s="13" t="s">
        <v>75</v>
      </c>
      <c r="AY125" s="236" t="s">
        <v>151</v>
      </c>
    </row>
    <row r="126" s="14" customFormat="1">
      <c r="A126" s="14"/>
      <c r="B126" s="237"/>
      <c r="C126" s="238"/>
      <c r="D126" s="228" t="s">
        <v>160</v>
      </c>
      <c r="E126" s="239" t="s">
        <v>19</v>
      </c>
      <c r="F126" s="240" t="s">
        <v>168</v>
      </c>
      <c r="G126" s="238"/>
      <c r="H126" s="241">
        <v>613.11800000000005</v>
      </c>
      <c r="I126" s="242"/>
      <c r="J126" s="238"/>
      <c r="K126" s="238"/>
      <c r="L126" s="243"/>
      <c r="M126" s="244"/>
      <c r="N126" s="245"/>
      <c r="O126" s="245"/>
      <c r="P126" s="245"/>
      <c r="Q126" s="245"/>
      <c r="R126" s="245"/>
      <c r="S126" s="245"/>
      <c r="T126" s="246"/>
      <c r="U126" s="14"/>
      <c r="V126" s="14"/>
      <c r="W126" s="14"/>
      <c r="X126" s="14"/>
      <c r="Y126" s="14"/>
      <c r="Z126" s="14"/>
      <c r="AA126" s="14"/>
      <c r="AB126" s="14"/>
      <c r="AC126" s="14"/>
      <c r="AD126" s="14"/>
      <c r="AE126" s="14"/>
      <c r="AT126" s="247" t="s">
        <v>160</v>
      </c>
      <c r="AU126" s="247" t="s">
        <v>84</v>
      </c>
      <c r="AV126" s="14" t="s">
        <v>84</v>
      </c>
      <c r="AW126" s="14" t="s">
        <v>36</v>
      </c>
      <c r="AX126" s="14" t="s">
        <v>75</v>
      </c>
      <c r="AY126" s="247" t="s">
        <v>151</v>
      </c>
    </row>
    <row r="127" s="13" customFormat="1">
      <c r="A127" s="13"/>
      <c r="B127" s="226"/>
      <c r="C127" s="227"/>
      <c r="D127" s="228" t="s">
        <v>160</v>
      </c>
      <c r="E127" s="229" t="s">
        <v>19</v>
      </c>
      <c r="F127" s="230" t="s">
        <v>169</v>
      </c>
      <c r="G127" s="227"/>
      <c r="H127" s="229" t="s">
        <v>19</v>
      </c>
      <c r="I127" s="231"/>
      <c r="J127" s="227"/>
      <c r="K127" s="227"/>
      <c r="L127" s="232"/>
      <c r="M127" s="233"/>
      <c r="N127" s="234"/>
      <c r="O127" s="234"/>
      <c r="P127" s="234"/>
      <c r="Q127" s="234"/>
      <c r="R127" s="234"/>
      <c r="S127" s="234"/>
      <c r="T127" s="235"/>
      <c r="U127" s="13"/>
      <c r="V127" s="13"/>
      <c r="W127" s="13"/>
      <c r="X127" s="13"/>
      <c r="Y127" s="13"/>
      <c r="Z127" s="13"/>
      <c r="AA127" s="13"/>
      <c r="AB127" s="13"/>
      <c r="AC127" s="13"/>
      <c r="AD127" s="13"/>
      <c r="AE127" s="13"/>
      <c r="AT127" s="236" t="s">
        <v>160</v>
      </c>
      <c r="AU127" s="236" t="s">
        <v>84</v>
      </c>
      <c r="AV127" s="13" t="s">
        <v>82</v>
      </c>
      <c r="AW127" s="13" t="s">
        <v>36</v>
      </c>
      <c r="AX127" s="13" t="s">
        <v>75</v>
      </c>
      <c r="AY127" s="236" t="s">
        <v>151</v>
      </c>
    </row>
    <row r="128" s="14" customFormat="1">
      <c r="A128" s="14"/>
      <c r="B128" s="237"/>
      <c r="C128" s="238"/>
      <c r="D128" s="228" t="s">
        <v>160</v>
      </c>
      <c r="E128" s="239" t="s">
        <v>19</v>
      </c>
      <c r="F128" s="240" t="s">
        <v>170</v>
      </c>
      <c r="G128" s="238"/>
      <c r="H128" s="241">
        <v>984.40300000000002</v>
      </c>
      <c r="I128" s="242"/>
      <c r="J128" s="238"/>
      <c r="K128" s="238"/>
      <c r="L128" s="243"/>
      <c r="M128" s="244"/>
      <c r="N128" s="245"/>
      <c r="O128" s="245"/>
      <c r="P128" s="245"/>
      <c r="Q128" s="245"/>
      <c r="R128" s="245"/>
      <c r="S128" s="245"/>
      <c r="T128" s="246"/>
      <c r="U128" s="14"/>
      <c r="V128" s="14"/>
      <c r="W128" s="14"/>
      <c r="X128" s="14"/>
      <c r="Y128" s="14"/>
      <c r="Z128" s="14"/>
      <c r="AA128" s="14"/>
      <c r="AB128" s="14"/>
      <c r="AC128" s="14"/>
      <c r="AD128" s="14"/>
      <c r="AE128" s="14"/>
      <c r="AT128" s="247" t="s">
        <v>160</v>
      </c>
      <c r="AU128" s="247" t="s">
        <v>84</v>
      </c>
      <c r="AV128" s="14" t="s">
        <v>84</v>
      </c>
      <c r="AW128" s="14" t="s">
        <v>36</v>
      </c>
      <c r="AX128" s="14" t="s">
        <v>75</v>
      </c>
      <c r="AY128" s="247" t="s">
        <v>151</v>
      </c>
    </row>
    <row r="129" s="13" customFormat="1">
      <c r="A129" s="13"/>
      <c r="B129" s="226"/>
      <c r="C129" s="227"/>
      <c r="D129" s="228" t="s">
        <v>160</v>
      </c>
      <c r="E129" s="229" t="s">
        <v>19</v>
      </c>
      <c r="F129" s="230" t="s">
        <v>171</v>
      </c>
      <c r="G129" s="227"/>
      <c r="H129" s="229" t="s">
        <v>19</v>
      </c>
      <c r="I129" s="231"/>
      <c r="J129" s="227"/>
      <c r="K129" s="227"/>
      <c r="L129" s="232"/>
      <c r="M129" s="233"/>
      <c r="N129" s="234"/>
      <c r="O129" s="234"/>
      <c r="P129" s="234"/>
      <c r="Q129" s="234"/>
      <c r="R129" s="234"/>
      <c r="S129" s="234"/>
      <c r="T129" s="235"/>
      <c r="U129" s="13"/>
      <c r="V129" s="13"/>
      <c r="W129" s="13"/>
      <c r="X129" s="13"/>
      <c r="Y129" s="13"/>
      <c r="Z129" s="13"/>
      <c r="AA129" s="13"/>
      <c r="AB129" s="13"/>
      <c r="AC129" s="13"/>
      <c r="AD129" s="13"/>
      <c r="AE129" s="13"/>
      <c r="AT129" s="236" t="s">
        <v>160</v>
      </c>
      <c r="AU129" s="236" t="s">
        <v>84</v>
      </c>
      <c r="AV129" s="13" t="s">
        <v>82</v>
      </c>
      <c r="AW129" s="13" t="s">
        <v>36</v>
      </c>
      <c r="AX129" s="13" t="s">
        <v>75</v>
      </c>
      <c r="AY129" s="236" t="s">
        <v>151</v>
      </c>
    </row>
    <row r="130" s="14" customFormat="1">
      <c r="A130" s="14"/>
      <c r="B130" s="237"/>
      <c r="C130" s="238"/>
      <c r="D130" s="228" t="s">
        <v>160</v>
      </c>
      <c r="E130" s="239" t="s">
        <v>19</v>
      </c>
      <c r="F130" s="240" t="s">
        <v>172</v>
      </c>
      <c r="G130" s="238"/>
      <c r="H130" s="241">
        <v>887.76800000000003</v>
      </c>
      <c r="I130" s="242"/>
      <c r="J130" s="238"/>
      <c r="K130" s="238"/>
      <c r="L130" s="243"/>
      <c r="M130" s="244"/>
      <c r="N130" s="245"/>
      <c r="O130" s="245"/>
      <c r="P130" s="245"/>
      <c r="Q130" s="245"/>
      <c r="R130" s="245"/>
      <c r="S130" s="245"/>
      <c r="T130" s="246"/>
      <c r="U130" s="14"/>
      <c r="V130" s="14"/>
      <c r="W130" s="14"/>
      <c r="X130" s="14"/>
      <c r="Y130" s="14"/>
      <c r="Z130" s="14"/>
      <c r="AA130" s="14"/>
      <c r="AB130" s="14"/>
      <c r="AC130" s="14"/>
      <c r="AD130" s="14"/>
      <c r="AE130" s="14"/>
      <c r="AT130" s="247" t="s">
        <v>160</v>
      </c>
      <c r="AU130" s="247" t="s">
        <v>84</v>
      </c>
      <c r="AV130" s="14" t="s">
        <v>84</v>
      </c>
      <c r="AW130" s="14" t="s">
        <v>36</v>
      </c>
      <c r="AX130" s="14" t="s">
        <v>75</v>
      </c>
      <c r="AY130" s="247" t="s">
        <v>151</v>
      </c>
    </row>
    <row r="131" s="13" customFormat="1">
      <c r="A131" s="13"/>
      <c r="B131" s="226"/>
      <c r="C131" s="227"/>
      <c r="D131" s="228" t="s">
        <v>160</v>
      </c>
      <c r="E131" s="229" t="s">
        <v>19</v>
      </c>
      <c r="F131" s="230" t="s">
        <v>173</v>
      </c>
      <c r="G131" s="227"/>
      <c r="H131" s="229" t="s">
        <v>19</v>
      </c>
      <c r="I131" s="231"/>
      <c r="J131" s="227"/>
      <c r="K131" s="227"/>
      <c r="L131" s="232"/>
      <c r="M131" s="233"/>
      <c r="N131" s="234"/>
      <c r="O131" s="234"/>
      <c r="P131" s="234"/>
      <c r="Q131" s="234"/>
      <c r="R131" s="234"/>
      <c r="S131" s="234"/>
      <c r="T131" s="235"/>
      <c r="U131" s="13"/>
      <c r="V131" s="13"/>
      <c r="W131" s="13"/>
      <c r="X131" s="13"/>
      <c r="Y131" s="13"/>
      <c r="Z131" s="13"/>
      <c r="AA131" s="13"/>
      <c r="AB131" s="13"/>
      <c r="AC131" s="13"/>
      <c r="AD131" s="13"/>
      <c r="AE131" s="13"/>
      <c r="AT131" s="236" t="s">
        <v>160</v>
      </c>
      <c r="AU131" s="236" t="s">
        <v>84</v>
      </c>
      <c r="AV131" s="13" t="s">
        <v>82</v>
      </c>
      <c r="AW131" s="13" t="s">
        <v>36</v>
      </c>
      <c r="AX131" s="13" t="s">
        <v>75</v>
      </c>
      <c r="AY131" s="236" t="s">
        <v>151</v>
      </c>
    </row>
    <row r="132" s="14" customFormat="1">
      <c r="A132" s="14"/>
      <c r="B132" s="237"/>
      <c r="C132" s="238"/>
      <c r="D132" s="228" t="s">
        <v>160</v>
      </c>
      <c r="E132" s="239" t="s">
        <v>19</v>
      </c>
      <c r="F132" s="240" t="s">
        <v>174</v>
      </c>
      <c r="G132" s="238"/>
      <c r="H132" s="241">
        <v>5</v>
      </c>
      <c r="I132" s="242"/>
      <c r="J132" s="238"/>
      <c r="K132" s="238"/>
      <c r="L132" s="243"/>
      <c r="M132" s="244"/>
      <c r="N132" s="245"/>
      <c r="O132" s="245"/>
      <c r="P132" s="245"/>
      <c r="Q132" s="245"/>
      <c r="R132" s="245"/>
      <c r="S132" s="245"/>
      <c r="T132" s="246"/>
      <c r="U132" s="14"/>
      <c r="V132" s="14"/>
      <c r="W132" s="14"/>
      <c r="X132" s="14"/>
      <c r="Y132" s="14"/>
      <c r="Z132" s="14"/>
      <c r="AA132" s="14"/>
      <c r="AB132" s="14"/>
      <c r="AC132" s="14"/>
      <c r="AD132" s="14"/>
      <c r="AE132" s="14"/>
      <c r="AT132" s="247" t="s">
        <v>160</v>
      </c>
      <c r="AU132" s="247" t="s">
        <v>84</v>
      </c>
      <c r="AV132" s="14" t="s">
        <v>84</v>
      </c>
      <c r="AW132" s="14" t="s">
        <v>36</v>
      </c>
      <c r="AX132" s="14" t="s">
        <v>75</v>
      </c>
      <c r="AY132" s="247" t="s">
        <v>151</v>
      </c>
    </row>
    <row r="133" s="14" customFormat="1">
      <c r="A133" s="14"/>
      <c r="B133" s="237"/>
      <c r="C133" s="238"/>
      <c r="D133" s="228" t="s">
        <v>160</v>
      </c>
      <c r="E133" s="239" t="s">
        <v>19</v>
      </c>
      <c r="F133" s="240" t="s">
        <v>175</v>
      </c>
      <c r="G133" s="238"/>
      <c r="H133" s="241">
        <v>-557.26499999999999</v>
      </c>
      <c r="I133" s="242"/>
      <c r="J133" s="238"/>
      <c r="K133" s="238"/>
      <c r="L133" s="243"/>
      <c r="M133" s="244"/>
      <c r="N133" s="245"/>
      <c r="O133" s="245"/>
      <c r="P133" s="245"/>
      <c r="Q133" s="245"/>
      <c r="R133" s="245"/>
      <c r="S133" s="245"/>
      <c r="T133" s="246"/>
      <c r="U133" s="14"/>
      <c r="V133" s="14"/>
      <c r="W133" s="14"/>
      <c r="X133" s="14"/>
      <c r="Y133" s="14"/>
      <c r="Z133" s="14"/>
      <c r="AA133" s="14"/>
      <c r="AB133" s="14"/>
      <c r="AC133" s="14"/>
      <c r="AD133" s="14"/>
      <c r="AE133" s="14"/>
      <c r="AT133" s="247" t="s">
        <v>160</v>
      </c>
      <c r="AU133" s="247" t="s">
        <v>84</v>
      </c>
      <c r="AV133" s="14" t="s">
        <v>84</v>
      </c>
      <c r="AW133" s="14" t="s">
        <v>36</v>
      </c>
      <c r="AX133" s="14" t="s">
        <v>75</v>
      </c>
      <c r="AY133" s="247" t="s">
        <v>151</v>
      </c>
    </row>
    <row r="134" s="15" customFormat="1">
      <c r="A134" s="15"/>
      <c r="B134" s="248"/>
      <c r="C134" s="249"/>
      <c r="D134" s="228" t="s">
        <v>160</v>
      </c>
      <c r="E134" s="250" t="s">
        <v>19</v>
      </c>
      <c r="F134" s="251" t="s">
        <v>176</v>
      </c>
      <c r="G134" s="249"/>
      <c r="H134" s="252">
        <v>1933.0239999999999</v>
      </c>
      <c r="I134" s="253"/>
      <c r="J134" s="249"/>
      <c r="K134" s="249"/>
      <c r="L134" s="254"/>
      <c r="M134" s="255"/>
      <c r="N134" s="256"/>
      <c r="O134" s="256"/>
      <c r="P134" s="256"/>
      <c r="Q134" s="256"/>
      <c r="R134" s="256"/>
      <c r="S134" s="256"/>
      <c r="T134" s="257"/>
      <c r="U134" s="15"/>
      <c r="V134" s="15"/>
      <c r="W134" s="15"/>
      <c r="X134" s="15"/>
      <c r="Y134" s="15"/>
      <c r="Z134" s="15"/>
      <c r="AA134" s="15"/>
      <c r="AB134" s="15"/>
      <c r="AC134" s="15"/>
      <c r="AD134" s="15"/>
      <c r="AE134" s="15"/>
      <c r="AT134" s="258" t="s">
        <v>160</v>
      </c>
      <c r="AU134" s="258" t="s">
        <v>84</v>
      </c>
      <c r="AV134" s="15" t="s">
        <v>158</v>
      </c>
      <c r="AW134" s="15" t="s">
        <v>36</v>
      </c>
      <c r="AX134" s="15" t="s">
        <v>82</v>
      </c>
      <c r="AY134" s="258" t="s">
        <v>151</v>
      </c>
    </row>
    <row r="135" s="2" customFormat="1">
      <c r="A135" s="39"/>
      <c r="B135" s="40"/>
      <c r="C135" s="213" t="s">
        <v>177</v>
      </c>
      <c r="D135" s="213" t="s">
        <v>153</v>
      </c>
      <c r="E135" s="214" t="s">
        <v>178</v>
      </c>
      <c r="F135" s="215" t="s">
        <v>179</v>
      </c>
      <c r="G135" s="216" t="s">
        <v>156</v>
      </c>
      <c r="H135" s="217">
        <v>1933.0239999999999</v>
      </c>
      <c r="I135" s="218"/>
      <c r="J135" s="219">
        <f>ROUND(I135*H135,2)</f>
        <v>0</v>
      </c>
      <c r="K135" s="215" t="s">
        <v>157</v>
      </c>
      <c r="L135" s="45"/>
      <c r="M135" s="220" t="s">
        <v>19</v>
      </c>
      <c r="N135" s="221" t="s">
        <v>46</v>
      </c>
      <c r="O135" s="85"/>
      <c r="P135" s="222">
        <f>O135*H135</f>
        <v>0</v>
      </c>
      <c r="Q135" s="222">
        <v>0</v>
      </c>
      <c r="R135" s="222">
        <f>Q135*H135</f>
        <v>0</v>
      </c>
      <c r="S135" s="222">
        <v>0</v>
      </c>
      <c r="T135" s="223">
        <f>S135*H135</f>
        <v>0</v>
      </c>
      <c r="U135" s="39"/>
      <c r="V135" s="39"/>
      <c r="W135" s="39"/>
      <c r="X135" s="39"/>
      <c r="Y135" s="39"/>
      <c r="Z135" s="39"/>
      <c r="AA135" s="39"/>
      <c r="AB135" s="39"/>
      <c r="AC135" s="39"/>
      <c r="AD135" s="39"/>
      <c r="AE135" s="39"/>
      <c r="AR135" s="224" t="s">
        <v>158</v>
      </c>
      <c r="AT135" s="224" t="s">
        <v>153</v>
      </c>
      <c r="AU135" s="224" t="s">
        <v>84</v>
      </c>
      <c r="AY135" s="18" t="s">
        <v>151</v>
      </c>
      <c r="BE135" s="225">
        <f>IF(N135="základní",J135,0)</f>
        <v>0</v>
      </c>
      <c r="BF135" s="225">
        <f>IF(N135="snížená",J135,0)</f>
        <v>0</v>
      </c>
      <c r="BG135" s="225">
        <f>IF(N135="zákl. přenesená",J135,0)</f>
        <v>0</v>
      </c>
      <c r="BH135" s="225">
        <f>IF(N135="sníž. přenesená",J135,0)</f>
        <v>0</v>
      </c>
      <c r="BI135" s="225">
        <f>IF(N135="nulová",J135,0)</f>
        <v>0</v>
      </c>
      <c r="BJ135" s="18" t="s">
        <v>82</v>
      </c>
      <c r="BK135" s="225">
        <f>ROUND(I135*H135,2)</f>
        <v>0</v>
      </c>
      <c r="BL135" s="18" t="s">
        <v>158</v>
      </c>
      <c r="BM135" s="224" t="s">
        <v>180</v>
      </c>
    </row>
    <row r="136" s="2" customFormat="1" ht="33" customHeight="1">
      <c r="A136" s="39"/>
      <c r="B136" s="40"/>
      <c r="C136" s="213" t="s">
        <v>158</v>
      </c>
      <c r="D136" s="213" t="s">
        <v>153</v>
      </c>
      <c r="E136" s="214" t="s">
        <v>181</v>
      </c>
      <c r="F136" s="215" t="s">
        <v>182</v>
      </c>
      <c r="G136" s="216" t="s">
        <v>156</v>
      </c>
      <c r="H136" s="217">
        <v>4031.6039999999998</v>
      </c>
      <c r="I136" s="218"/>
      <c r="J136" s="219">
        <f>ROUND(I136*H136,2)</f>
        <v>0</v>
      </c>
      <c r="K136" s="215" t="s">
        <v>157</v>
      </c>
      <c r="L136" s="45"/>
      <c r="M136" s="220" t="s">
        <v>19</v>
      </c>
      <c r="N136" s="221" t="s">
        <v>46</v>
      </c>
      <c r="O136" s="85"/>
      <c r="P136" s="222">
        <f>O136*H136</f>
        <v>0</v>
      </c>
      <c r="Q136" s="222">
        <v>0</v>
      </c>
      <c r="R136" s="222">
        <f>Q136*H136</f>
        <v>0</v>
      </c>
      <c r="S136" s="222">
        <v>0</v>
      </c>
      <c r="T136" s="223">
        <f>S136*H136</f>
        <v>0</v>
      </c>
      <c r="U136" s="39"/>
      <c r="V136" s="39"/>
      <c r="W136" s="39"/>
      <c r="X136" s="39"/>
      <c r="Y136" s="39"/>
      <c r="Z136" s="39"/>
      <c r="AA136" s="39"/>
      <c r="AB136" s="39"/>
      <c r="AC136" s="39"/>
      <c r="AD136" s="39"/>
      <c r="AE136" s="39"/>
      <c r="AR136" s="224" t="s">
        <v>158</v>
      </c>
      <c r="AT136" s="224" t="s">
        <v>153</v>
      </c>
      <c r="AU136" s="224" t="s">
        <v>84</v>
      </c>
      <c r="AY136" s="18" t="s">
        <v>151</v>
      </c>
      <c r="BE136" s="225">
        <f>IF(N136="základní",J136,0)</f>
        <v>0</v>
      </c>
      <c r="BF136" s="225">
        <f>IF(N136="snížená",J136,0)</f>
        <v>0</v>
      </c>
      <c r="BG136" s="225">
        <f>IF(N136="zákl. přenesená",J136,0)</f>
        <v>0</v>
      </c>
      <c r="BH136" s="225">
        <f>IF(N136="sníž. přenesená",J136,0)</f>
        <v>0</v>
      </c>
      <c r="BI136" s="225">
        <f>IF(N136="nulová",J136,0)</f>
        <v>0</v>
      </c>
      <c r="BJ136" s="18" t="s">
        <v>82</v>
      </c>
      <c r="BK136" s="225">
        <f>ROUND(I136*H136,2)</f>
        <v>0</v>
      </c>
      <c r="BL136" s="18" t="s">
        <v>158</v>
      </c>
      <c r="BM136" s="224" t="s">
        <v>183</v>
      </c>
    </row>
    <row r="137" s="14" customFormat="1">
      <c r="A137" s="14"/>
      <c r="B137" s="237"/>
      <c r="C137" s="238"/>
      <c r="D137" s="228" t="s">
        <v>160</v>
      </c>
      <c r="E137" s="239" t="s">
        <v>19</v>
      </c>
      <c r="F137" s="240" t="s">
        <v>184</v>
      </c>
      <c r="G137" s="238"/>
      <c r="H137" s="241">
        <v>557.26499999999999</v>
      </c>
      <c r="I137" s="242"/>
      <c r="J137" s="238"/>
      <c r="K137" s="238"/>
      <c r="L137" s="243"/>
      <c r="M137" s="244"/>
      <c r="N137" s="245"/>
      <c r="O137" s="245"/>
      <c r="P137" s="245"/>
      <c r="Q137" s="245"/>
      <c r="R137" s="245"/>
      <c r="S137" s="245"/>
      <c r="T137" s="246"/>
      <c r="U137" s="14"/>
      <c r="V137" s="14"/>
      <c r="W137" s="14"/>
      <c r="X137" s="14"/>
      <c r="Y137" s="14"/>
      <c r="Z137" s="14"/>
      <c r="AA137" s="14"/>
      <c r="AB137" s="14"/>
      <c r="AC137" s="14"/>
      <c r="AD137" s="14"/>
      <c r="AE137" s="14"/>
      <c r="AT137" s="247" t="s">
        <v>160</v>
      </c>
      <c r="AU137" s="247" t="s">
        <v>84</v>
      </c>
      <c r="AV137" s="14" t="s">
        <v>84</v>
      </c>
      <c r="AW137" s="14" t="s">
        <v>36</v>
      </c>
      <c r="AX137" s="14" t="s">
        <v>75</v>
      </c>
      <c r="AY137" s="247" t="s">
        <v>151</v>
      </c>
    </row>
    <row r="138" s="14" customFormat="1">
      <c r="A138" s="14"/>
      <c r="B138" s="237"/>
      <c r="C138" s="238"/>
      <c r="D138" s="228" t="s">
        <v>160</v>
      </c>
      <c r="E138" s="239" t="s">
        <v>19</v>
      </c>
      <c r="F138" s="240" t="s">
        <v>185</v>
      </c>
      <c r="G138" s="238"/>
      <c r="H138" s="241">
        <v>1933.0239999999999</v>
      </c>
      <c r="I138" s="242"/>
      <c r="J138" s="238"/>
      <c r="K138" s="238"/>
      <c r="L138" s="243"/>
      <c r="M138" s="244"/>
      <c r="N138" s="245"/>
      <c r="O138" s="245"/>
      <c r="P138" s="245"/>
      <c r="Q138" s="245"/>
      <c r="R138" s="245"/>
      <c r="S138" s="245"/>
      <c r="T138" s="246"/>
      <c r="U138" s="14"/>
      <c r="V138" s="14"/>
      <c r="W138" s="14"/>
      <c r="X138" s="14"/>
      <c r="Y138" s="14"/>
      <c r="Z138" s="14"/>
      <c r="AA138" s="14"/>
      <c r="AB138" s="14"/>
      <c r="AC138" s="14"/>
      <c r="AD138" s="14"/>
      <c r="AE138" s="14"/>
      <c r="AT138" s="247" t="s">
        <v>160</v>
      </c>
      <c r="AU138" s="247" t="s">
        <v>84</v>
      </c>
      <c r="AV138" s="14" t="s">
        <v>84</v>
      </c>
      <c r="AW138" s="14" t="s">
        <v>36</v>
      </c>
      <c r="AX138" s="14" t="s">
        <v>75</v>
      </c>
      <c r="AY138" s="247" t="s">
        <v>151</v>
      </c>
    </row>
    <row r="139" s="14" customFormat="1">
      <c r="A139" s="14"/>
      <c r="B139" s="237"/>
      <c r="C139" s="238"/>
      <c r="D139" s="228" t="s">
        <v>160</v>
      </c>
      <c r="E139" s="239" t="s">
        <v>19</v>
      </c>
      <c r="F139" s="240" t="s">
        <v>186</v>
      </c>
      <c r="G139" s="238"/>
      <c r="H139" s="241">
        <v>1380.086</v>
      </c>
      <c r="I139" s="242"/>
      <c r="J139" s="238"/>
      <c r="K139" s="238"/>
      <c r="L139" s="243"/>
      <c r="M139" s="244"/>
      <c r="N139" s="245"/>
      <c r="O139" s="245"/>
      <c r="P139" s="245"/>
      <c r="Q139" s="245"/>
      <c r="R139" s="245"/>
      <c r="S139" s="245"/>
      <c r="T139" s="246"/>
      <c r="U139" s="14"/>
      <c r="V139" s="14"/>
      <c r="W139" s="14"/>
      <c r="X139" s="14"/>
      <c r="Y139" s="14"/>
      <c r="Z139" s="14"/>
      <c r="AA139" s="14"/>
      <c r="AB139" s="14"/>
      <c r="AC139" s="14"/>
      <c r="AD139" s="14"/>
      <c r="AE139" s="14"/>
      <c r="AT139" s="247" t="s">
        <v>160</v>
      </c>
      <c r="AU139" s="247" t="s">
        <v>84</v>
      </c>
      <c r="AV139" s="14" t="s">
        <v>84</v>
      </c>
      <c r="AW139" s="14" t="s">
        <v>36</v>
      </c>
      <c r="AX139" s="14" t="s">
        <v>75</v>
      </c>
      <c r="AY139" s="247" t="s">
        <v>151</v>
      </c>
    </row>
    <row r="140" s="14" customFormat="1">
      <c r="A140" s="14"/>
      <c r="B140" s="237"/>
      <c r="C140" s="238"/>
      <c r="D140" s="228" t="s">
        <v>160</v>
      </c>
      <c r="E140" s="239" t="s">
        <v>19</v>
      </c>
      <c r="F140" s="240" t="s">
        <v>187</v>
      </c>
      <c r="G140" s="238"/>
      <c r="H140" s="241">
        <v>161.22900000000001</v>
      </c>
      <c r="I140" s="242"/>
      <c r="J140" s="238"/>
      <c r="K140" s="238"/>
      <c r="L140" s="243"/>
      <c r="M140" s="244"/>
      <c r="N140" s="245"/>
      <c r="O140" s="245"/>
      <c r="P140" s="245"/>
      <c r="Q140" s="245"/>
      <c r="R140" s="245"/>
      <c r="S140" s="245"/>
      <c r="T140" s="246"/>
      <c r="U140" s="14"/>
      <c r="V140" s="14"/>
      <c r="W140" s="14"/>
      <c r="X140" s="14"/>
      <c r="Y140" s="14"/>
      <c r="Z140" s="14"/>
      <c r="AA140" s="14"/>
      <c r="AB140" s="14"/>
      <c r="AC140" s="14"/>
      <c r="AD140" s="14"/>
      <c r="AE140" s="14"/>
      <c r="AT140" s="247" t="s">
        <v>160</v>
      </c>
      <c r="AU140" s="247" t="s">
        <v>84</v>
      </c>
      <c r="AV140" s="14" t="s">
        <v>84</v>
      </c>
      <c r="AW140" s="14" t="s">
        <v>36</v>
      </c>
      <c r="AX140" s="14" t="s">
        <v>75</v>
      </c>
      <c r="AY140" s="247" t="s">
        <v>151</v>
      </c>
    </row>
    <row r="141" s="15" customFormat="1">
      <c r="A141" s="15"/>
      <c r="B141" s="248"/>
      <c r="C141" s="249"/>
      <c r="D141" s="228" t="s">
        <v>160</v>
      </c>
      <c r="E141" s="250" t="s">
        <v>19</v>
      </c>
      <c r="F141" s="251" t="s">
        <v>176</v>
      </c>
      <c r="G141" s="249"/>
      <c r="H141" s="252">
        <v>4031.6039999999998</v>
      </c>
      <c r="I141" s="253"/>
      <c r="J141" s="249"/>
      <c r="K141" s="249"/>
      <c r="L141" s="254"/>
      <c r="M141" s="255"/>
      <c r="N141" s="256"/>
      <c r="O141" s="256"/>
      <c r="P141" s="256"/>
      <c r="Q141" s="256"/>
      <c r="R141" s="256"/>
      <c r="S141" s="256"/>
      <c r="T141" s="257"/>
      <c r="U141" s="15"/>
      <c r="V141" s="15"/>
      <c r="W141" s="15"/>
      <c r="X141" s="15"/>
      <c r="Y141" s="15"/>
      <c r="Z141" s="15"/>
      <c r="AA141" s="15"/>
      <c r="AB141" s="15"/>
      <c r="AC141" s="15"/>
      <c r="AD141" s="15"/>
      <c r="AE141" s="15"/>
      <c r="AT141" s="258" t="s">
        <v>160</v>
      </c>
      <c r="AU141" s="258" t="s">
        <v>84</v>
      </c>
      <c r="AV141" s="15" t="s">
        <v>158</v>
      </c>
      <c r="AW141" s="15" t="s">
        <v>36</v>
      </c>
      <c r="AX141" s="15" t="s">
        <v>82</v>
      </c>
      <c r="AY141" s="258" t="s">
        <v>151</v>
      </c>
    </row>
    <row r="142" s="2" customFormat="1">
      <c r="A142" s="39"/>
      <c r="B142" s="40"/>
      <c r="C142" s="213" t="s">
        <v>188</v>
      </c>
      <c r="D142" s="213" t="s">
        <v>153</v>
      </c>
      <c r="E142" s="214" t="s">
        <v>189</v>
      </c>
      <c r="F142" s="215" t="s">
        <v>190</v>
      </c>
      <c r="G142" s="216" t="s">
        <v>156</v>
      </c>
      <c r="H142" s="217">
        <v>2098.5799999999999</v>
      </c>
      <c r="I142" s="218"/>
      <c r="J142" s="219">
        <f>ROUND(I142*H142,2)</f>
        <v>0</v>
      </c>
      <c r="K142" s="215" t="s">
        <v>157</v>
      </c>
      <c r="L142" s="45"/>
      <c r="M142" s="220" t="s">
        <v>19</v>
      </c>
      <c r="N142" s="221" t="s">
        <v>46</v>
      </c>
      <c r="O142" s="85"/>
      <c r="P142" s="222">
        <f>O142*H142</f>
        <v>0</v>
      </c>
      <c r="Q142" s="222">
        <v>0</v>
      </c>
      <c r="R142" s="222">
        <f>Q142*H142</f>
        <v>0</v>
      </c>
      <c r="S142" s="222">
        <v>0</v>
      </c>
      <c r="T142" s="223">
        <f>S142*H142</f>
        <v>0</v>
      </c>
      <c r="U142" s="39"/>
      <c r="V142" s="39"/>
      <c r="W142" s="39"/>
      <c r="X142" s="39"/>
      <c r="Y142" s="39"/>
      <c r="Z142" s="39"/>
      <c r="AA142" s="39"/>
      <c r="AB142" s="39"/>
      <c r="AC142" s="39"/>
      <c r="AD142" s="39"/>
      <c r="AE142" s="39"/>
      <c r="AR142" s="224" t="s">
        <v>158</v>
      </c>
      <c r="AT142" s="224" t="s">
        <v>153</v>
      </c>
      <c r="AU142" s="224" t="s">
        <v>84</v>
      </c>
      <c r="AY142" s="18" t="s">
        <v>151</v>
      </c>
      <c r="BE142" s="225">
        <f>IF(N142="základní",J142,0)</f>
        <v>0</v>
      </c>
      <c r="BF142" s="225">
        <f>IF(N142="snížená",J142,0)</f>
        <v>0</v>
      </c>
      <c r="BG142" s="225">
        <f>IF(N142="zákl. přenesená",J142,0)</f>
        <v>0</v>
      </c>
      <c r="BH142" s="225">
        <f>IF(N142="sníž. přenesená",J142,0)</f>
        <v>0</v>
      </c>
      <c r="BI142" s="225">
        <f>IF(N142="nulová",J142,0)</f>
        <v>0</v>
      </c>
      <c r="BJ142" s="18" t="s">
        <v>82</v>
      </c>
      <c r="BK142" s="225">
        <f>ROUND(I142*H142,2)</f>
        <v>0</v>
      </c>
      <c r="BL142" s="18" t="s">
        <v>158</v>
      </c>
      <c r="BM142" s="224" t="s">
        <v>191</v>
      </c>
    </row>
    <row r="143" s="14" customFormat="1">
      <c r="A143" s="14"/>
      <c r="B143" s="237"/>
      <c r="C143" s="238"/>
      <c r="D143" s="228" t="s">
        <v>160</v>
      </c>
      <c r="E143" s="239" t="s">
        <v>19</v>
      </c>
      <c r="F143" s="240" t="s">
        <v>184</v>
      </c>
      <c r="G143" s="238"/>
      <c r="H143" s="241">
        <v>557.26499999999999</v>
      </c>
      <c r="I143" s="242"/>
      <c r="J143" s="238"/>
      <c r="K143" s="238"/>
      <c r="L143" s="243"/>
      <c r="M143" s="244"/>
      <c r="N143" s="245"/>
      <c r="O143" s="245"/>
      <c r="P143" s="245"/>
      <c r="Q143" s="245"/>
      <c r="R143" s="245"/>
      <c r="S143" s="245"/>
      <c r="T143" s="246"/>
      <c r="U143" s="14"/>
      <c r="V143" s="14"/>
      <c r="W143" s="14"/>
      <c r="X143" s="14"/>
      <c r="Y143" s="14"/>
      <c r="Z143" s="14"/>
      <c r="AA143" s="14"/>
      <c r="AB143" s="14"/>
      <c r="AC143" s="14"/>
      <c r="AD143" s="14"/>
      <c r="AE143" s="14"/>
      <c r="AT143" s="247" t="s">
        <v>160</v>
      </c>
      <c r="AU143" s="247" t="s">
        <v>84</v>
      </c>
      <c r="AV143" s="14" t="s">
        <v>84</v>
      </c>
      <c r="AW143" s="14" t="s">
        <v>36</v>
      </c>
      <c r="AX143" s="14" t="s">
        <v>75</v>
      </c>
      <c r="AY143" s="247" t="s">
        <v>151</v>
      </c>
    </row>
    <row r="144" s="14" customFormat="1">
      <c r="A144" s="14"/>
      <c r="B144" s="237"/>
      <c r="C144" s="238"/>
      <c r="D144" s="228" t="s">
        <v>160</v>
      </c>
      <c r="E144" s="239" t="s">
        <v>19</v>
      </c>
      <c r="F144" s="240" t="s">
        <v>186</v>
      </c>
      <c r="G144" s="238"/>
      <c r="H144" s="241">
        <v>1380.086</v>
      </c>
      <c r="I144" s="242"/>
      <c r="J144" s="238"/>
      <c r="K144" s="238"/>
      <c r="L144" s="243"/>
      <c r="M144" s="244"/>
      <c r="N144" s="245"/>
      <c r="O144" s="245"/>
      <c r="P144" s="245"/>
      <c r="Q144" s="245"/>
      <c r="R144" s="245"/>
      <c r="S144" s="245"/>
      <c r="T144" s="246"/>
      <c r="U144" s="14"/>
      <c r="V144" s="14"/>
      <c r="W144" s="14"/>
      <c r="X144" s="14"/>
      <c r="Y144" s="14"/>
      <c r="Z144" s="14"/>
      <c r="AA144" s="14"/>
      <c r="AB144" s="14"/>
      <c r="AC144" s="14"/>
      <c r="AD144" s="14"/>
      <c r="AE144" s="14"/>
      <c r="AT144" s="247" t="s">
        <v>160</v>
      </c>
      <c r="AU144" s="247" t="s">
        <v>84</v>
      </c>
      <c r="AV144" s="14" t="s">
        <v>84</v>
      </c>
      <c r="AW144" s="14" t="s">
        <v>36</v>
      </c>
      <c r="AX144" s="14" t="s">
        <v>75</v>
      </c>
      <c r="AY144" s="247" t="s">
        <v>151</v>
      </c>
    </row>
    <row r="145" s="14" customFormat="1">
      <c r="A145" s="14"/>
      <c r="B145" s="237"/>
      <c r="C145" s="238"/>
      <c r="D145" s="228" t="s">
        <v>160</v>
      </c>
      <c r="E145" s="239" t="s">
        <v>19</v>
      </c>
      <c r="F145" s="240" t="s">
        <v>187</v>
      </c>
      <c r="G145" s="238"/>
      <c r="H145" s="241">
        <v>161.22900000000001</v>
      </c>
      <c r="I145" s="242"/>
      <c r="J145" s="238"/>
      <c r="K145" s="238"/>
      <c r="L145" s="243"/>
      <c r="M145" s="244"/>
      <c r="N145" s="245"/>
      <c r="O145" s="245"/>
      <c r="P145" s="245"/>
      <c r="Q145" s="245"/>
      <c r="R145" s="245"/>
      <c r="S145" s="245"/>
      <c r="T145" s="246"/>
      <c r="U145" s="14"/>
      <c r="V145" s="14"/>
      <c r="W145" s="14"/>
      <c r="X145" s="14"/>
      <c r="Y145" s="14"/>
      <c r="Z145" s="14"/>
      <c r="AA145" s="14"/>
      <c r="AB145" s="14"/>
      <c r="AC145" s="14"/>
      <c r="AD145" s="14"/>
      <c r="AE145" s="14"/>
      <c r="AT145" s="247" t="s">
        <v>160</v>
      </c>
      <c r="AU145" s="247" t="s">
        <v>84</v>
      </c>
      <c r="AV145" s="14" t="s">
        <v>84</v>
      </c>
      <c r="AW145" s="14" t="s">
        <v>36</v>
      </c>
      <c r="AX145" s="14" t="s">
        <v>75</v>
      </c>
      <c r="AY145" s="247" t="s">
        <v>151</v>
      </c>
    </row>
    <row r="146" s="15" customFormat="1">
      <c r="A146" s="15"/>
      <c r="B146" s="248"/>
      <c r="C146" s="249"/>
      <c r="D146" s="228" t="s">
        <v>160</v>
      </c>
      <c r="E146" s="250" t="s">
        <v>19</v>
      </c>
      <c r="F146" s="251" t="s">
        <v>176</v>
      </c>
      <c r="G146" s="249"/>
      <c r="H146" s="252">
        <v>2098.5799999999999</v>
      </c>
      <c r="I146" s="253"/>
      <c r="J146" s="249"/>
      <c r="K146" s="249"/>
      <c r="L146" s="254"/>
      <c r="M146" s="255"/>
      <c r="N146" s="256"/>
      <c r="O146" s="256"/>
      <c r="P146" s="256"/>
      <c r="Q146" s="256"/>
      <c r="R146" s="256"/>
      <c r="S146" s="256"/>
      <c r="T146" s="257"/>
      <c r="U146" s="15"/>
      <c r="V146" s="15"/>
      <c r="W146" s="15"/>
      <c r="X146" s="15"/>
      <c r="Y146" s="15"/>
      <c r="Z146" s="15"/>
      <c r="AA146" s="15"/>
      <c r="AB146" s="15"/>
      <c r="AC146" s="15"/>
      <c r="AD146" s="15"/>
      <c r="AE146" s="15"/>
      <c r="AT146" s="258" t="s">
        <v>160</v>
      </c>
      <c r="AU146" s="258" t="s">
        <v>84</v>
      </c>
      <c r="AV146" s="15" t="s">
        <v>158</v>
      </c>
      <c r="AW146" s="15" t="s">
        <v>36</v>
      </c>
      <c r="AX146" s="15" t="s">
        <v>82</v>
      </c>
      <c r="AY146" s="258" t="s">
        <v>151</v>
      </c>
    </row>
    <row r="147" s="2" customFormat="1">
      <c r="A147" s="39"/>
      <c r="B147" s="40"/>
      <c r="C147" s="213" t="s">
        <v>192</v>
      </c>
      <c r="D147" s="213" t="s">
        <v>153</v>
      </c>
      <c r="E147" s="214" t="s">
        <v>193</v>
      </c>
      <c r="F147" s="215" t="s">
        <v>194</v>
      </c>
      <c r="G147" s="216" t="s">
        <v>156</v>
      </c>
      <c r="H147" s="217">
        <v>161.22900000000001</v>
      </c>
      <c r="I147" s="218"/>
      <c r="J147" s="219">
        <f>ROUND(I147*H147,2)</f>
        <v>0</v>
      </c>
      <c r="K147" s="215" t="s">
        <v>157</v>
      </c>
      <c r="L147" s="45"/>
      <c r="M147" s="220" t="s">
        <v>19</v>
      </c>
      <c r="N147" s="221" t="s">
        <v>46</v>
      </c>
      <c r="O147" s="85"/>
      <c r="P147" s="222">
        <f>O147*H147</f>
        <v>0</v>
      </c>
      <c r="Q147" s="222">
        <v>0</v>
      </c>
      <c r="R147" s="222">
        <f>Q147*H147</f>
        <v>0</v>
      </c>
      <c r="S147" s="222">
        <v>0</v>
      </c>
      <c r="T147" s="223">
        <f>S147*H147</f>
        <v>0</v>
      </c>
      <c r="U147" s="39"/>
      <c r="V147" s="39"/>
      <c r="W147" s="39"/>
      <c r="X147" s="39"/>
      <c r="Y147" s="39"/>
      <c r="Z147" s="39"/>
      <c r="AA147" s="39"/>
      <c r="AB147" s="39"/>
      <c r="AC147" s="39"/>
      <c r="AD147" s="39"/>
      <c r="AE147" s="39"/>
      <c r="AR147" s="224" t="s">
        <v>158</v>
      </c>
      <c r="AT147" s="224" t="s">
        <v>153</v>
      </c>
      <c r="AU147" s="224" t="s">
        <v>84</v>
      </c>
      <c r="AY147" s="18" t="s">
        <v>151</v>
      </c>
      <c r="BE147" s="225">
        <f>IF(N147="základní",J147,0)</f>
        <v>0</v>
      </c>
      <c r="BF147" s="225">
        <f>IF(N147="snížená",J147,0)</f>
        <v>0</v>
      </c>
      <c r="BG147" s="225">
        <f>IF(N147="zákl. přenesená",J147,0)</f>
        <v>0</v>
      </c>
      <c r="BH147" s="225">
        <f>IF(N147="sníž. přenesená",J147,0)</f>
        <v>0</v>
      </c>
      <c r="BI147" s="225">
        <f>IF(N147="nulová",J147,0)</f>
        <v>0</v>
      </c>
      <c r="BJ147" s="18" t="s">
        <v>82</v>
      </c>
      <c r="BK147" s="225">
        <f>ROUND(I147*H147,2)</f>
        <v>0</v>
      </c>
      <c r="BL147" s="18" t="s">
        <v>158</v>
      </c>
      <c r="BM147" s="224" t="s">
        <v>195</v>
      </c>
    </row>
    <row r="148" s="13" customFormat="1">
      <c r="A148" s="13"/>
      <c r="B148" s="226"/>
      <c r="C148" s="227"/>
      <c r="D148" s="228" t="s">
        <v>160</v>
      </c>
      <c r="E148" s="229" t="s">
        <v>19</v>
      </c>
      <c r="F148" s="230" t="s">
        <v>166</v>
      </c>
      <c r="G148" s="227"/>
      <c r="H148" s="229" t="s">
        <v>19</v>
      </c>
      <c r="I148" s="231"/>
      <c r="J148" s="227"/>
      <c r="K148" s="227"/>
      <c r="L148" s="232"/>
      <c r="M148" s="233"/>
      <c r="N148" s="234"/>
      <c r="O148" s="234"/>
      <c r="P148" s="234"/>
      <c r="Q148" s="234"/>
      <c r="R148" s="234"/>
      <c r="S148" s="234"/>
      <c r="T148" s="235"/>
      <c r="U148" s="13"/>
      <c r="V148" s="13"/>
      <c r="W148" s="13"/>
      <c r="X148" s="13"/>
      <c r="Y148" s="13"/>
      <c r="Z148" s="13"/>
      <c r="AA148" s="13"/>
      <c r="AB148" s="13"/>
      <c r="AC148" s="13"/>
      <c r="AD148" s="13"/>
      <c r="AE148" s="13"/>
      <c r="AT148" s="236" t="s">
        <v>160</v>
      </c>
      <c r="AU148" s="236" t="s">
        <v>84</v>
      </c>
      <c r="AV148" s="13" t="s">
        <v>82</v>
      </c>
      <c r="AW148" s="13" t="s">
        <v>36</v>
      </c>
      <c r="AX148" s="13" t="s">
        <v>75</v>
      </c>
      <c r="AY148" s="236" t="s">
        <v>151</v>
      </c>
    </row>
    <row r="149" s="13" customFormat="1">
      <c r="A149" s="13"/>
      <c r="B149" s="226"/>
      <c r="C149" s="227"/>
      <c r="D149" s="228" t="s">
        <v>160</v>
      </c>
      <c r="E149" s="229" t="s">
        <v>19</v>
      </c>
      <c r="F149" s="230" t="s">
        <v>167</v>
      </c>
      <c r="G149" s="227"/>
      <c r="H149" s="229" t="s">
        <v>19</v>
      </c>
      <c r="I149" s="231"/>
      <c r="J149" s="227"/>
      <c r="K149" s="227"/>
      <c r="L149" s="232"/>
      <c r="M149" s="233"/>
      <c r="N149" s="234"/>
      <c r="O149" s="234"/>
      <c r="P149" s="234"/>
      <c r="Q149" s="234"/>
      <c r="R149" s="234"/>
      <c r="S149" s="234"/>
      <c r="T149" s="235"/>
      <c r="U149" s="13"/>
      <c r="V149" s="13"/>
      <c r="W149" s="13"/>
      <c r="X149" s="13"/>
      <c r="Y149" s="13"/>
      <c r="Z149" s="13"/>
      <c r="AA149" s="13"/>
      <c r="AB149" s="13"/>
      <c r="AC149" s="13"/>
      <c r="AD149" s="13"/>
      <c r="AE149" s="13"/>
      <c r="AT149" s="236" t="s">
        <v>160</v>
      </c>
      <c r="AU149" s="236" t="s">
        <v>84</v>
      </c>
      <c r="AV149" s="13" t="s">
        <v>82</v>
      </c>
      <c r="AW149" s="13" t="s">
        <v>36</v>
      </c>
      <c r="AX149" s="13" t="s">
        <v>75</v>
      </c>
      <c r="AY149" s="236" t="s">
        <v>151</v>
      </c>
    </row>
    <row r="150" s="14" customFormat="1">
      <c r="A150" s="14"/>
      <c r="B150" s="237"/>
      <c r="C150" s="238"/>
      <c r="D150" s="228" t="s">
        <v>160</v>
      </c>
      <c r="E150" s="239" t="s">
        <v>19</v>
      </c>
      <c r="F150" s="240" t="s">
        <v>196</v>
      </c>
      <c r="G150" s="238"/>
      <c r="H150" s="241">
        <v>43.170000000000002</v>
      </c>
      <c r="I150" s="242"/>
      <c r="J150" s="238"/>
      <c r="K150" s="238"/>
      <c r="L150" s="243"/>
      <c r="M150" s="244"/>
      <c r="N150" s="245"/>
      <c r="O150" s="245"/>
      <c r="P150" s="245"/>
      <c r="Q150" s="245"/>
      <c r="R150" s="245"/>
      <c r="S150" s="245"/>
      <c r="T150" s="246"/>
      <c r="U150" s="14"/>
      <c r="V150" s="14"/>
      <c r="W150" s="14"/>
      <c r="X150" s="14"/>
      <c r="Y150" s="14"/>
      <c r="Z150" s="14"/>
      <c r="AA150" s="14"/>
      <c r="AB150" s="14"/>
      <c r="AC150" s="14"/>
      <c r="AD150" s="14"/>
      <c r="AE150" s="14"/>
      <c r="AT150" s="247" t="s">
        <v>160</v>
      </c>
      <c r="AU150" s="247" t="s">
        <v>84</v>
      </c>
      <c r="AV150" s="14" t="s">
        <v>84</v>
      </c>
      <c r="AW150" s="14" t="s">
        <v>36</v>
      </c>
      <c r="AX150" s="14" t="s">
        <v>75</v>
      </c>
      <c r="AY150" s="247" t="s">
        <v>151</v>
      </c>
    </row>
    <row r="151" s="13" customFormat="1">
      <c r="A151" s="13"/>
      <c r="B151" s="226"/>
      <c r="C151" s="227"/>
      <c r="D151" s="228" t="s">
        <v>160</v>
      </c>
      <c r="E151" s="229" t="s">
        <v>19</v>
      </c>
      <c r="F151" s="230" t="s">
        <v>169</v>
      </c>
      <c r="G151" s="227"/>
      <c r="H151" s="229" t="s">
        <v>19</v>
      </c>
      <c r="I151" s="231"/>
      <c r="J151" s="227"/>
      <c r="K151" s="227"/>
      <c r="L151" s="232"/>
      <c r="M151" s="233"/>
      <c r="N151" s="234"/>
      <c r="O151" s="234"/>
      <c r="P151" s="234"/>
      <c r="Q151" s="234"/>
      <c r="R151" s="234"/>
      <c r="S151" s="234"/>
      <c r="T151" s="235"/>
      <c r="U151" s="13"/>
      <c r="V151" s="13"/>
      <c r="W151" s="13"/>
      <c r="X151" s="13"/>
      <c r="Y151" s="13"/>
      <c r="Z151" s="13"/>
      <c r="AA151" s="13"/>
      <c r="AB151" s="13"/>
      <c r="AC151" s="13"/>
      <c r="AD151" s="13"/>
      <c r="AE151" s="13"/>
      <c r="AT151" s="236" t="s">
        <v>160</v>
      </c>
      <c r="AU151" s="236" t="s">
        <v>84</v>
      </c>
      <c r="AV151" s="13" t="s">
        <v>82</v>
      </c>
      <c r="AW151" s="13" t="s">
        <v>36</v>
      </c>
      <c r="AX151" s="13" t="s">
        <v>75</v>
      </c>
      <c r="AY151" s="236" t="s">
        <v>151</v>
      </c>
    </row>
    <row r="152" s="14" customFormat="1">
      <c r="A152" s="14"/>
      <c r="B152" s="237"/>
      <c r="C152" s="238"/>
      <c r="D152" s="228" t="s">
        <v>160</v>
      </c>
      <c r="E152" s="239" t="s">
        <v>19</v>
      </c>
      <c r="F152" s="240" t="s">
        <v>197</v>
      </c>
      <c r="G152" s="238"/>
      <c r="H152" s="241">
        <v>48.695</v>
      </c>
      <c r="I152" s="242"/>
      <c r="J152" s="238"/>
      <c r="K152" s="238"/>
      <c r="L152" s="243"/>
      <c r="M152" s="244"/>
      <c r="N152" s="245"/>
      <c r="O152" s="245"/>
      <c r="P152" s="245"/>
      <c r="Q152" s="245"/>
      <c r="R152" s="245"/>
      <c r="S152" s="245"/>
      <c r="T152" s="246"/>
      <c r="U152" s="14"/>
      <c r="V152" s="14"/>
      <c r="W152" s="14"/>
      <c r="X152" s="14"/>
      <c r="Y152" s="14"/>
      <c r="Z152" s="14"/>
      <c r="AA152" s="14"/>
      <c r="AB152" s="14"/>
      <c r="AC152" s="14"/>
      <c r="AD152" s="14"/>
      <c r="AE152" s="14"/>
      <c r="AT152" s="247" t="s">
        <v>160</v>
      </c>
      <c r="AU152" s="247" t="s">
        <v>84</v>
      </c>
      <c r="AV152" s="14" t="s">
        <v>84</v>
      </c>
      <c r="AW152" s="14" t="s">
        <v>36</v>
      </c>
      <c r="AX152" s="14" t="s">
        <v>75</v>
      </c>
      <c r="AY152" s="247" t="s">
        <v>151</v>
      </c>
    </row>
    <row r="153" s="13" customFormat="1">
      <c r="A153" s="13"/>
      <c r="B153" s="226"/>
      <c r="C153" s="227"/>
      <c r="D153" s="228" t="s">
        <v>160</v>
      </c>
      <c r="E153" s="229" t="s">
        <v>19</v>
      </c>
      <c r="F153" s="230" t="s">
        <v>171</v>
      </c>
      <c r="G153" s="227"/>
      <c r="H153" s="229" t="s">
        <v>19</v>
      </c>
      <c r="I153" s="231"/>
      <c r="J153" s="227"/>
      <c r="K153" s="227"/>
      <c r="L153" s="232"/>
      <c r="M153" s="233"/>
      <c r="N153" s="234"/>
      <c r="O153" s="234"/>
      <c r="P153" s="234"/>
      <c r="Q153" s="234"/>
      <c r="R153" s="234"/>
      <c r="S153" s="234"/>
      <c r="T153" s="235"/>
      <c r="U153" s="13"/>
      <c r="V153" s="13"/>
      <c r="W153" s="13"/>
      <c r="X153" s="13"/>
      <c r="Y153" s="13"/>
      <c r="Z153" s="13"/>
      <c r="AA153" s="13"/>
      <c r="AB153" s="13"/>
      <c r="AC153" s="13"/>
      <c r="AD153" s="13"/>
      <c r="AE153" s="13"/>
      <c r="AT153" s="236" t="s">
        <v>160</v>
      </c>
      <c r="AU153" s="236" t="s">
        <v>84</v>
      </c>
      <c r="AV153" s="13" t="s">
        <v>82</v>
      </c>
      <c r="AW153" s="13" t="s">
        <v>36</v>
      </c>
      <c r="AX153" s="13" t="s">
        <v>75</v>
      </c>
      <c r="AY153" s="236" t="s">
        <v>151</v>
      </c>
    </row>
    <row r="154" s="14" customFormat="1">
      <c r="A154" s="14"/>
      <c r="B154" s="237"/>
      <c r="C154" s="238"/>
      <c r="D154" s="228" t="s">
        <v>160</v>
      </c>
      <c r="E154" s="239" t="s">
        <v>19</v>
      </c>
      <c r="F154" s="240" t="s">
        <v>198</v>
      </c>
      <c r="G154" s="238"/>
      <c r="H154" s="241">
        <v>69.364000000000004</v>
      </c>
      <c r="I154" s="242"/>
      <c r="J154" s="238"/>
      <c r="K154" s="238"/>
      <c r="L154" s="243"/>
      <c r="M154" s="244"/>
      <c r="N154" s="245"/>
      <c r="O154" s="245"/>
      <c r="P154" s="245"/>
      <c r="Q154" s="245"/>
      <c r="R154" s="245"/>
      <c r="S154" s="245"/>
      <c r="T154" s="246"/>
      <c r="U154" s="14"/>
      <c r="V154" s="14"/>
      <c r="W154" s="14"/>
      <c r="X154" s="14"/>
      <c r="Y154" s="14"/>
      <c r="Z154" s="14"/>
      <c r="AA154" s="14"/>
      <c r="AB154" s="14"/>
      <c r="AC154" s="14"/>
      <c r="AD154" s="14"/>
      <c r="AE154" s="14"/>
      <c r="AT154" s="247" t="s">
        <v>160</v>
      </c>
      <c r="AU154" s="247" t="s">
        <v>84</v>
      </c>
      <c r="AV154" s="14" t="s">
        <v>84</v>
      </c>
      <c r="AW154" s="14" t="s">
        <v>36</v>
      </c>
      <c r="AX154" s="14" t="s">
        <v>75</v>
      </c>
      <c r="AY154" s="247" t="s">
        <v>151</v>
      </c>
    </row>
    <row r="155" s="15" customFormat="1">
      <c r="A155" s="15"/>
      <c r="B155" s="248"/>
      <c r="C155" s="249"/>
      <c r="D155" s="228" t="s">
        <v>160</v>
      </c>
      <c r="E155" s="250" t="s">
        <v>19</v>
      </c>
      <c r="F155" s="251" t="s">
        <v>176</v>
      </c>
      <c r="G155" s="249"/>
      <c r="H155" s="252">
        <v>161.22900000000001</v>
      </c>
      <c r="I155" s="253"/>
      <c r="J155" s="249"/>
      <c r="K155" s="249"/>
      <c r="L155" s="254"/>
      <c r="M155" s="255"/>
      <c r="N155" s="256"/>
      <c r="O155" s="256"/>
      <c r="P155" s="256"/>
      <c r="Q155" s="256"/>
      <c r="R155" s="256"/>
      <c r="S155" s="256"/>
      <c r="T155" s="257"/>
      <c r="U155" s="15"/>
      <c r="V155" s="15"/>
      <c r="W155" s="15"/>
      <c r="X155" s="15"/>
      <c r="Y155" s="15"/>
      <c r="Z155" s="15"/>
      <c r="AA155" s="15"/>
      <c r="AB155" s="15"/>
      <c r="AC155" s="15"/>
      <c r="AD155" s="15"/>
      <c r="AE155" s="15"/>
      <c r="AT155" s="258" t="s">
        <v>160</v>
      </c>
      <c r="AU155" s="258" t="s">
        <v>84</v>
      </c>
      <c r="AV155" s="15" t="s">
        <v>158</v>
      </c>
      <c r="AW155" s="15" t="s">
        <v>36</v>
      </c>
      <c r="AX155" s="15" t="s">
        <v>82</v>
      </c>
      <c r="AY155" s="258" t="s">
        <v>151</v>
      </c>
    </row>
    <row r="156" s="2" customFormat="1" ht="21.75" customHeight="1">
      <c r="A156" s="39"/>
      <c r="B156" s="40"/>
      <c r="C156" s="213" t="s">
        <v>199</v>
      </c>
      <c r="D156" s="213" t="s">
        <v>153</v>
      </c>
      <c r="E156" s="214" t="s">
        <v>200</v>
      </c>
      <c r="F156" s="215" t="s">
        <v>201</v>
      </c>
      <c r="G156" s="216" t="s">
        <v>202</v>
      </c>
      <c r="H156" s="217">
        <v>276.928</v>
      </c>
      <c r="I156" s="218"/>
      <c r="J156" s="219">
        <f>ROUND(I156*H156,2)</f>
        <v>0</v>
      </c>
      <c r="K156" s="215" t="s">
        <v>157</v>
      </c>
      <c r="L156" s="45"/>
      <c r="M156" s="220" t="s">
        <v>19</v>
      </c>
      <c r="N156" s="221" t="s">
        <v>46</v>
      </c>
      <c r="O156" s="85"/>
      <c r="P156" s="222">
        <f>O156*H156</f>
        <v>0</v>
      </c>
      <c r="Q156" s="222">
        <v>0</v>
      </c>
      <c r="R156" s="222">
        <f>Q156*H156</f>
        <v>0</v>
      </c>
      <c r="S156" s="222">
        <v>0</v>
      </c>
      <c r="T156" s="223">
        <f>S156*H156</f>
        <v>0</v>
      </c>
      <c r="U156" s="39"/>
      <c r="V156" s="39"/>
      <c r="W156" s="39"/>
      <c r="X156" s="39"/>
      <c r="Y156" s="39"/>
      <c r="Z156" s="39"/>
      <c r="AA156" s="39"/>
      <c r="AB156" s="39"/>
      <c r="AC156" s="39"/>
      <c r="AD156" s="39"/>
      <c r="AE156" s="39"/>
      <c r="AR156" s="224" t="s">
        <v>158</v>
      </c>
      <c r="AT156" s="224" t="s">
        <v>153</v>
      </c>
      <c r="AU156" s="224" t="s">
        <v>84</v>
      </c>
      <c r="AY156" s="18" t="s">
        <v>151</v>
      </c>
      <c r="BE156" s="225">
        <f>IF(N156="základní",J156,0)</f>
        <v>0</v>
      </c>
      <c r="BF156" s="225">
        <f>IF(N156="snížená",J156,0)</f>
        <v>0</v>
      </c>
      <c r="BG156" s="225">
        <f>IF(N156="zákl. přenesená",J156,0)</f>
        <v>0</v>
      </c>
      <c r="BH156" s="225">
        <f>IF(N156="sníž. přenesená",J156,0)</f>
        <v>0</v>
      </c>
      <c r="BI156" s="225">
        <f>IF(N156="nulová",J156,0)</f>
        <v>0</v>
      </c>
      <c r="BJ156" s="18" t="s">
        <v>82</v>
      </c>
      <c r="BK156" s="225">
        <f>ROUND(I156*H156,2)</f>
        <v>0</v>
      </c>
      <c r="BL156" s="18" t="s">
        <v>158</v>
      </c>
      <c r="BM156" s="224" t="s">
        <v>203</v>
      </c>
    </row>
    <row r="157" s="13" customFormat="1">
      <c r="A157" s="13"/>
      <c r="B157" s="226"/>
      <c r="C157" s="227"/>
      <c r="D157" s="228" t="s">
        <v>160</v>
      </c>
      <c r="E157" s="229" t="s">
        <v>19</v>
      </c>
      <c r="F157" s="230" t="s">
        <v>166</v>
      </c>
      <c r="G157" s="227"/>
      <c r="H157" s="229" t="s">
        <v>19</v>
      </c>
      <c r="I157" s="231"/>
      <c r="J157" s="227"/>
      <c r="K157" s="227"/>
      <c r="L157" s="232"/>
      <c r="M157" s="233"/>
      <c r="N157" s="234"/>
      <c r="O157" s="234"/>
      <c r="P157" s="234"/>
      <c r="Q157" s="234"/>
      <c r="R157" s="234"/>
      <c r="S157" s="234"/>
      <c r="T157" s="235"/>
      <c r="U157" s="13"/>
      <c r="V157" s="13"/>
      <c r="W157" s="13"/>
      <c r="X157" s="13"/>
      <c r="Y157" s="13"/>
      <c r="Z157" s="13"/>
      <c r="AA157" s="13"/>
      <c r="AB157" s="13"/>
      <c r="AC157" s="13"/>
      <c r="AD157" s="13"/>
      <c r="AE157" s="13"/>
      <c r="AT157" s="236" t="s">
        <v>160</v>
      </c>
      <c r="AU157" s="236" t="s">
        <v>84</v>
      </c>
      <c r="AV157" s="13" t="s">
        <v>82</v>
      </c>
      <c r="AW157" s="13" t="s">
        <v>36</v>
      </c>
      <c r="AX157" s="13" t="s">
        <v>75</v>
      </c>
      <c r="AY157" s="236" t="s">
        <v>151</v>
      </c>
    </row>
    <row r="158" s="13" customFormat="1">
      <c r="A158" s="13"/>
      <c r="B158" s="226"/>
      <c r="C158" s="227"/>
      <c r="D158" s="228" t="s">
        <v>160</v>
      </c>
      <c r="E158" s="229" t="s">
        <v>19</v>
      </c>
      <c r="F158" s="230" t="s">
        <v>167</v>
      </c>
      <c r="G158" s="227"/>
      <c r="H158" s="229" t="s">
        <v>19</v>
      </c>
      <c r="I158" s="231"/>
      <c r="J158" s="227"/>
      <c r="K158" s="227"/>
      <c r="L158" s="232"/>
      <c r="M158" s="233"/>
      <c r="N158" s="234"/>
      <c r="O158" s="234"/>
      <c r="P158" s="234"/>
      <c r="Q158" s="234"/>
      <c r="R158" s="234"/>
      <c r="S158" s="234"/>
      <c r="T158" s="235"/>
      <c r="U158" s="13"/>
      <c r="V158" s="13"/>
      <c r="W158" s="13"/>
      <c r="X158" s="13"/>
      <c r="Y158" s="13"/>
      <c r="Z158" s="13"/>
      <c r="AA158" s="13"/>
      <c r="AB158" s="13"/>
      <c r="AC158" s="13"/>
      <c r="AD158" s="13"/>
      <c r="AE158" s="13"/>
      <c r="AT158" s="236" t="s">
        <v>160</v>
      </c>
      <c r="AU158" s="236" t="s">
        <v>84</v>
      </c>
      <c r="AV158" s="13" t="s">
        <v>82</v>
      </c>
      <c r="AW158" s="13" t="s">
        <v>36</v>
      </c>
      <c r="AX158" s="13" t="s">
        <v>75</v>
      </c>
      <c r="AY158" s="236" t="s">
        <v>151</v>
      </c>
    </row>
    <row r="159" s="14" customFormat="1">
      <c r="A159" s="14"/>
      <c r="B159" s="237"/>
      <c r="C159" s="238"/>
      <c r="D159" s="228" t="s">
        <v>160</v>
      </c>
      <c r="E159" s="239" t="s">
        <v>19</v>
      </c>
      <c r="F159" s="240" t="s">
        <v>204</v>
      </c>
      <c r="G159" s="238"/>
      <c r="H159" s="241">
        <v>76.447999999999993</v>
      </c>
      <c r="I159" s="242"/>
      <c r="J159" s="238"/>
      <c r="K159" s="238"/>
      <c r="L159" s="243"/>
      <c r="M159" s="244"/>
      <c r="N159" s="245"/>
      <c r="O159" s="245"/>
      <c r="P159" s="245"/>
      <c r="Q159" s="245"/>
      <c r="R159" s="245"/>
      <c r="S159" s="245"/>
      <c r="T159" s="246"/>
      <c r="U159" s="14"/>
      <c r="V159" s="14"/>
      <c r="W159" s="14"/>
      <c r="X159" s="14"/>
      <c r="Y159" s="14"/>
      <c r="Z159" s="14"/>
      <c r="AA159" s="14"/>
      <c r="AB159" s="14"/>
      <c r="AC159" s="14"/>
      <c r="AD159" s="14"/>
      <c r="AE159" s="14"/>
      <c r="AT159" s="247" t="s">
        <v>160</v>
      </c>
      <c r="AU159" s="247" t="s">
        <v>84</v>
      </c>
      <c r="AV159" s="14" t="s">
        <v>84</v>
      </c>
      <c r="AW159" s="14" t="s">
        <v>36</v>
      </c>
      <c r="AX159" s="14" t="s">
        <v>75</v>
      </c>
      <c r="AY159" s="247" t="s">
        <v>151</v>
      </c>
    </row>
    <row r="160" s="13" customFormat="1">
      <c r="A160" s="13"/>
      <c r="B160" s="226"/>
      <c r="C160" s="227"/>
      <c r="D160" s="228" t="s">
        <v>160</v>
      </c>
      <c r="E160" s="229" t="s">
        <v>19</v>
      </c>
      <c r="F160" s="230" t="s">
        <v>169</v>
      </c>
      <c r="G160" s="227"/>
      <c r="H160" s="229" t="s">
        <v>19</v>
      </c>
      <c r="I160" s="231"/>
      <c r="J160" s="227"/>
      <c r="K160" s="227"/>
      <c r="L160" s="232"/>
      <c r="M160" s="233"/>
      <c r="N160" s="234"/>
      <c r="O160" s="234"/>
      <c r="P160" s="234"/>
      <c r="Q160" s="234"/>
      <c r="R160" s="234"/>
      <c r="S160" s="234"/>
      <c r="T160" s="235"/>
      <c r="U160" s="13"/>
      <c r="V160" s="13"/>
      <c r="W160" s="13"/>
      <c r="X160" s="13"/>
      <c r="Y160" s="13"/>
      <c r="Z160" s="13"/>
      <c r="AA160" s="13"/>
      <c r="AB160" s="13"/>
      <c r="AC160" s="13"/>
      <c r="AD160" s="13"/>
      <c r="AE160" s="13"/>
      <c r="AT160" s="236" t="s">
        <v>160</v>
      </c>
      <c r="AU160" s="236" t="s">
        <v>84</v>
      </c>
      <c r="AV160" s="13" t="s">
        <v>82</v>
      </c>
      <c r="AW160" s="13" t="s">
        <v>36</v>
      </c>
      <c r="AX160" s="13" t="s">
        <v>75</v>
      </c>
      <c r="AY160" s="236" t="s">
        <v>151</v>
      </c>
    </row>
    <row r="161" s="14" customFormat="1">
      <c r="A161" s="14"/>
      <c r="B161" s="237"/>
      <c r="C161" s="238"/>
      <c r="D161" s="228" t="s">
        <v>160</v>
      </c>
      <c r="E161" s="239" t="s">
        <v>19</v>
      </c>
      <c r="F161" s="240" t="s">
        <v>205</v>
      </c>
      <c r="G161" s="238"/>
      <c r="H161" s="241">
        <v>108.211</v>
      </c>
      <c r="I161" s="242"/>
      <c r="J161" s="238"/>
      <c r="K161" s="238"/>
      <c r="L161" s="243"/>
      <c r="M161" s="244"/>
      <c r="N161" s="245"/>
      <c r="O161" s="245"/>
      <c r="P161" s="245"/>
      <c r="Q161" s="245"/>
      <c r="R161" s="245"/>
      <c r="S161" s="245"/>
      <c r="T161" s="246"/>
      <c r="U161" s="14"/>
      <c r="V161" s="14"/>
      <c r="W161" s="14"/>
      <c r="X161" s="14"/>
      <c r="Y161" s="14"/>
      <c r="Z161" s="14"/>
      <c r="AA161" s="14"/>
      <c r="AB161" s="14"/>
      <c r="AC161" s="14"/>
      <c r="AD161" s="14"/>
      <c r="AE161" s="14"/>
      <c r="AT161" s="247" t="s">
        <v>160</v>
      </c>
      <c r="AU161" s="247" t="s">
        <v>84</v>
      </c>
      <c r="AV161" s="14" t="s">
        <v>84</v>
      </c>
      <c r="AW161" s="14" t="s">
        <v>36</v>
      </c>
      <c r="AX161" s="14" t="s">
        <v>75</v>
      </c>
      <c r="AY161" s="247" t="s">
        <v>151</v>
      </c>
    </row>
    <row r="162" s="13" customFormat="1">
      <c r="A162" s="13"/>
      <c r="B162" s="226"/>
      <c r="C162" s="227"/>
      <c r="D162" s="228" t="s">
        <v>160</v>
      </c>
      <c r="E162" s="229" t="s">
        <v>19</v>
      </c>
      <c r="F162" s="230" t="s">
        <v>171</v>
      </c>
      <c r="G162" s="227"/>
      <c r="H162" s="229" t="s">
        <v>19</v>
      </c>
      <c r="I162" s="231"/>
      <c r="J162" s="227"/>
      <c r="K162" s="227"/>
      <c r="L162" s="232"/>
      <c r="M162" s="233"/>
      <c r="N162" s="234"/>
      <c r="O162" s="234"/>
      <c r="P162" s="234"/>
      <c r="Q162" s="234"/>
      <c r="R162" s="234"/>
      <c r="S162" s="234"/>
      <c r="T162" s="235"/>
      <c r="U162" s="13"/>
      <c r="V162" s="13"/>
      <c r="W162" s="13"/>
      <c r="X162" s="13"/>
      <c r="Y162" s="13"/>
      <c r="Z162" s="13"/>
      <c r="AA162" s="13"/>
      <c r="AB162" s="13"/>
      <c r="AC162" s="13"/>
      <c r="AD162" s="13"/>
      <c r="AE162" s="13"/>
      <c r="AT162" s="236" t="s">
        <v>160</v>
      </c>
      <c r="AU162" s="236" t="s">
        <v>84</v>
      </c>
      <c r="AV162" s="13" t="s">
        <v>82</v>
      </c>
      <c r="AW162" s="13" t="s">
        <v>36</v>
      </c>
      <c r="AX162" s="13" t="s">
        <v>75</v>
      </c>
      <c r="AY162" s="236" t="s">
        <v>151</v>
      </c>
    </row>
    <row r="163" s="14" customFormat="1">
      <c r="A163" s="14"/>
      <c r="B163" s="237"/>
      <c r="C163" s="238"/>
      <c r="D163" s="228" t="s">
        <v>160</v>
      </c>
      <c r="E163" s="239" t="s">
        <v>19</v>
      </c>
      <c r="F163" s="240" t="s">
        <v>206</v>
      </c>
      <c r="G163" s="238"/>
      <c r="H163" s="241">
        <v>92.269000000000005</v>
      </c>
      <c r="I163" s="242"/>
      <c r="J163" s="238"/>
      <c r="K163" s="238"/>
      <c r="L163" s="243"/>
      <c r="M163" s="244"/>
      <c r="N163" s="245"/>
      <c r="O163" s="245"/>
      <c r="P163" s="245"/>
      <c r="Q163" s="245"/>
      <c r="R163" s="245"/>
      <c r="S163" s="245"/>
      <c r="T163" s="246"/>
      <c r="U163" s="14"/>
      <c r="V163" s="14"/>
      <c r="W163" s="14"/>
      <c r="X163" s="14"/>
      <c r="Y163" s="14"/>
      <c r="Z163" s="14"/>
      <c r="AA163" s="14"/>
      <c r="AB163" s="14"/>
      <c r="AC163" s="14"/>
      <c r="AD163" s="14"/>
      <c r="AE163" s="14"/>
      <c r="AT163" s="247" t="s">
        <v>160</v>
      </c>
      <c r="AU163" s="247" t="s">
        <v>84</v>
      </c>
      <c r="AV163" s="14" t="s">
        <v>84</v>
      </c>
      <c r="AW163" s="14" t="s">
        <v>36</v>
      </c>
      <c r="AX163" s="14" t="s">
        <v>75</v>
      </c>
      <c r="AY163" s="247" t="s">
        <v>151</v>
      </c>
    </row>
    <row r="164" s="15" customFormat="1">
      <c r="A164" s="15"/>
      <c r="B164" s="248"/>
      <c r="C164" s="249"/>
      <c r="D164" s="228" t="s">
        <v>160</v>
      </c>
      <c r="E164" s="250" t="s">
        <v>19</v>
      </c>
      <c r="F164" s="251" t="s">
        <v>176</v>
      </c>
      <c r="G164" s="249"/>
      <c r="H164" s="252">
        <v>276.928</v>
      </c>
      <c r="I164" s="253"/>
      <c r="J164" s="249"/>
      <c r="K164" s="249"/>
      <c r="L164" s="254"/>
      <c r="M164" s="255"/>
      <c r="N164" s="256"/>
      <c r="O164" s="256"/>
      <c r="P164" s="256"/>
      <c r="Q164" s="256"/>
      <c r="R164" s="256"/>
      <c r="S164" s="256"/>
      <c r="T164" s="257"/>
      <c r="U164" s="15"/>
      <c r="V164" s="15"/>
      <c r="W164" s="15"/>
      <c r="X164" s="15"/>
      <c r="Y164" s="15"/>
      <c r="Z164" s="15"/>
      <c r="AA164" s="15"/>
      <c r="AB164" s="15"/>
      <c r="AC164" s="15"/>
      <c r="AD164" s="15"/>
      <c r="AE164" s="15"/>
      <c r="AT164" s="258" t="s">
        <v>160</v>
      </c>
      <c r="AU164" s="258" t="s">
        <v>84</v>
      </c>
      <c r="AV164" s="15" t="s">
        <v>158</v>
      </c>
      <c r="AW164" s="15" t="s">
        <v>36</v>
      </c>
      <c r="AX164" s="15" t="s">
        <v>82</v>
      </c>
      <c r="AY164" s="258" t="s">
        <v>151</v>
      </c>
    </row>
    <row r="165" s="2" customFormat="1">
      <c r="A165" s="39"/>
      <c r="B165" s="40"/>
      <c r="C165" s="213" t="s">
        <v>207</v>
      </c>
      <c r="D165" s="213" t="s">
        <v>153</v>
      </c>
      <c r="E165" s="214" t="s">
        <v>208</v>
      </c>
      <c r="F165" s="215" t="s">
        <v>209</v>
      </c>
      <c r="G165" s="216" t="s">
        <v>156</v>
      </c>
      <c r="H165" s="217">
        <v>1380.086</v>
      </c>
      <c r="I165" s="218"/>
      <c r="J165" s="219">
        <f>ROUND(I165*H165,2)</f>
        <v>0</v>
      </c>
      <c r="K165" s="215" t="s">
        <v>157</v>
      </c>
      <c r="L165" s="45"/>
      <c r="M165" s="220" t="s">
        <v>19</v>
      </c>
      <c r="N165" s="221" t="s">
        <v>46</v>
      </c>
      <c r="O165" s="85"/>
      <c r="P165" s="222">
        <f>O165*H165</f>
        <v>0</v>
      </c>
      <c r="Q165" s="222">
        <v>0</v>
      </c>
      <c r="R165" s="222">
        <f>Q165*H165</f>
        <v>0</v>
      </c>
      <c r="S165" s="222">
        <v>0</v>
      </c>
      <c r="T165" s="223">
        <f>S165*H165</f>
        <v>0</v>
      </c>
      <c r="U165" s="39"/>
      <c r="V165" s="39"/>
      <c r="W165" s="39"/>
      <c r="X165" s="39"/>
      <c r="Y165" s="39"/>
      <c r="Z165" s="39"/>
      <c r="AA165" s="39"/>
      <c r="AB165" s="39"/>
      <c r="AC165" s="39"/>
      <c r="AD165" s="39"/>
      <c r="AE165" s="39"/>
      <c r="AR165" s="224" t="s">
        <v>158</v>
      </c>
      <c r="AT165" s="224" t="s">
        <v>153</v>
      </c>
      <c r="AU165" s="224" t="s">
        <v>84</v>
      </c>
      <c r="AY165" s="18" t="s">
        <v>151</v>
      </c>
      <c r="BE165" s="225">
        <f>IF(N165="základní",J165,0)</f>
        <v>0</v>
      </c>
      <c r="BF165" s="225">
        <f>IF(N165="snížená",J165,0)</f>
        <v>0</v>
      </c>
      <c r="BG165" s="225">
        <f>IF(N165="zákl. přenesená",J165,0)</f>
        <v>0</v>
      </c>
      <c r="BH165" s="225">
        <f>IF(N165="sníž. přenesená",J165,0)</f>
        <v>0</v>
      </c>
      <c r="BI165" s="225">
        <f>IF(N165="nulová",J165,0)</f>
        <v>0</v>
      </c>
      <c r="BJ165" s="18" t="s">
        <v>82</v>
      </c>
      <c r="BK165" s="225">
        <f>ROUND(I165*H165,2)</f>
        <v>0</v>
      </c>
      <c r="BL165" s="18" t="s">
        <v>158</v>
      </c>
      <c r="BM165" s="224" t="s">
        <v>210</v>
      </c>
    </row>
    <row r="166" s="14" customFormat="1">
      <c r="A166" s="14"/>
      <c r="B166" s="237"/>
      <c r="C166" s="238"/>
      <c r="D166" s="228" t="s">
        <v>160</v>
      </c>
      <c r="E166" s="239" t="s">
        <v>19</v>
      </c>
      <c r="F166" s="240" t="s">
        <v>184</v>
      </c>
      <c r="G166" s="238"/>
      <c r="H166" s="241">
        <v>557.26499999999999</v>
      </c>
      <c r="I166" s="242"/>
      <c r="J166" s="238"/>
      <c r="K166" s="238"/>
      <c r="L166" s="243"/>
      <c r="M166" s="244"/>
      <c r="N166" s="245"/>
      <c r="O166" s="245"/>
      <c r="P166" s="245"/>
      <c r="Q166" s="245"/>
      <c r="R166" s="245"/>
      <c r="S166" s="245"/>
      <c r="T166" s="246"/>
      <c r="U166" s="14"/>
      <c r="V166" s="14"/>
      <c r="W166" s="14"/>
      <c r="X166" s="14"/>
      <c r="Y166" s="14"/>
      <c r="Z166" s="14"/>
      <c r="AA166" s="14"/>
      <c r="AB166" s="14"/>
      <c r="AC166" s="14"/>
      <c r="AD166" s="14"/>
      <c r="AE166" s="14"/>
      <c r="AT166" s="247" t="s">
        <v>160</v>
      </c>
      <c r="AU166" s="247" t="s">
        <v>84</v>
      </c>
      <c r="AV166" s="14" t="s">
        <v>84</v>
      </c>
      <c r="AW166" s="14" t="s">
        <v>36</v>
      </c>
      <c r="AX166" s="14" t="s">
        <v>75</v>
      </c>
      <c r="AY166" s="247" t="s">
        <v>151</v>
      </c>
    </row>
    <row r="167" s="14" customFormat="1">
      <c r="A167" s="14"/>
      <c r="B167" s="237"/>
      <c r="C167" s="238"/>
      <c r="D167" s="228" t="s">
        <v>160</v>
      </c>
      <c r="E167" s="239" t="s">
        <v>19</v>
      </c>
      <c r="F167" s="240" t="s">
        <v>185</v>
      </c>
      <c r="G167" s="238"/>
      <c r="H167" s="241">
        <v>1933.0239999999999</v>
      </c>
      <c r="I167" s="242"/>
      <c r="J167" s="238"/>
      <c r="K167" s="238"/>
      <c r="L167" s="243"/>
      <c r="M167" s="244"/>
      <c r="N167" s="245"/>
      <c r="O167" s="245"/>
      <c r="P167" s="245"/>
      <c r="Q167" s="245"/>
      <c r="R167" s="245"/>
      <c r="S167" s="245"/>
      <c r="T167" s="246"/>
      <c r="U167" s="14"/>
      <c r="V167" s="14"/>
      <c r="W167" s="14"/>
      <c r="X167" s="14"/>
      <c r="Y167" s="14"/>
      <c r="Z167" s="14"/>
      <c r="AA167" s="14"/>
      <c r="AB167" s="14"/>
      <c r="AC167" s="14"/>
      <c r="AD167" s="14"/>
      <c r="AE167" s="14"/>
      <c r="AT167" s="247" t="s">
        <v>160</v>
      </c>
      <c r="AU167" s="247" t="s">
        <v>84</v>
      </c>
      <c r="AV167" s="14" t="s">
        <v>84</v>
      </c>
      <c r="AW167" s="14" t="s">
        <v>36</v>
      </c>
      <c r="AX167" s="14" t="s">
        <v>75</v>
      </c>
      <c r="AY167" s="247" t="s">
        <v>151</v>
      </c>
    </row>
    <row r="168" s="14" customFormat="1">
      <c r="A168" s="14"/>
      <c r="B168" s="237"/>
      <c r="C168" s="238"/>
      <c r="D168" s="228" t="s">
        <v>160</v>
      </c>
      <c r="E168" s="239" t="s">
        <v>19</v>
      </c>
      <c r="F168" s="240" t="s">
        <v>211</v>
      </c>
      <c r="G168" s="238"/>
      <c r="H168" s="241">
        <v>-892.76900000000001</v>
      </c>
      <c r="I168" s="242"/>
      <c r="J168" s="238"/>
      <c r="K168" s="238"/>
      <c r="L168" s="243"/>
      <c r="M168" s="244"/>
      <c r="N168" s="245"/>
      <c r="O168" s="245"/>
      <c r="P168" s="245"/>
      <c r="Q168" s="245"/>
      <c r="R168" s="245"/>
      <c r="S168" s="245"/>
      <c r="T168" s="246"/>
      <c r="U168" s="14"/>
      <c r="V168" s="14"/>
      <c r="W168" s="14"/>
      <c r="X168" s="14"/>
      <c r="Y168" s="14"/>
      <c r="Z168" s="14"/>
      <c r="AA168" s="14"/>
      <c r="AB168" s="14"/>
      <c r="AC168" s="14"/>
      <c r="AD168" s="14"/>
      <c r="AE168" s="14"/>
      <c r="AT168" s="247" t="s">
        <v>160</v>
      </c>
      <c r="AU168" s="247" t="s">
        <v>84</v>
      </c>
      <c r="AV168" s="14" t="s">
        <v>84</v>
      </c>
      <c r="AW168" s="14" t="s">
        <v>36</v>
      </c>
      <c r="AX168" s="14" t="s">
        <v>75</v>
      </c>
      <c r="AY168" s="247" t="s">
        <v>151</v>
      </c>
    </row>
    <row r="169" s="14" customFormat="1">
      <c r="A169" s="14"/>
      <c r="B169" s="237"/>
      <c r="C169" s="238"/>
      <c r="D169" s="228" t="s">
        <v>160</v>
      </c>
      <c r="E169" s="239" t="s">
        <v>19</v>
      </c>
      <c r="F169" s="240" t="s">
        <v>212</v>
      </c>
      <c r="G169" s="238"/>
      <c r="H169" s="241">
        <v>-217.434</v>
      </c>
      <c r="I169" s="242"/>
      <c r="J169" s="238"/>
      <c r="K169" s="238"/>
      <c r="L169" s="243"/>
      <c r="M169" s="244"/>
      <c r="N169" s="245"/>
      <c r="O169" s="245"/>
      <c r="P169" s="245"/>
      <c r="Q169" s="245"/>
      <c r="R169" s="245"/>
      <c r="S169" s="245"/>
      <c r="T169" s="246"/>
      <c r="U169" s="14"/>
      <c r="V169" s="14"/>
      <c r="W169" s="14"/>
      <c r="X169" s="14"/>
      <c r="Y169" s="14"/>
      <c r="Z169" s="14"/>
      <c r="AA169" s="14"/>
      <c r="AB169" s="14"/>
      <c r="AC169" s="14"/>
      <c r="AD169" s="14"/>
      <c r="AE169" s="14"/>
      <c r="AT169" s="247" t="s">
        <v>160</v>
      </c>
      <c r="AU169" s="247" t="s">
        <v>84</v>
      </c>
      <c r="AV169" s="14" t="s">
        <v>84</v>
      </c>
      <c r="AW169" s="14" t="s">
        <v>36</v>
      </c>
      <c r="AX169" s="14" t="s">
        <v>75</v>
      </c>
      <c r="AY169" s="247" t="s">
        <v>151</v>
      </c>
    </row>
    <row r="170" s="15" customFormat="1">
      <c r="A170" s="15"/>
      <c r="B170" s="248"/>
      <c r="C170" s="249"/>
      <c r="D170" s="228" t="s">
        <v>160</v>
      </c>
      <c r="E170" s="250" t="s">
        <v>19</v>
      </c>
      <c r="F170" s="251" t="s">
        <v>176</v>
      </c>
      <c r="G170" s="249"/>
      <c r="H170" s="252">
        <v>1380.086</v>
      </c>
      <c r="I170" s="253"/>
      <c r="J170" s="249"/>
      <c r="K170" s="249"/>
      <c r="L170" s="254"/>
      <c r="M170" s="255"/>
      <c r="N170" s="256"/>
      <c r="O170" s="256"/>
      <c r="P170" s="256"/>
      <c r="Q170" s="256"/>
      <c r="R170" s="256"/>
      <c r="S170" s="256"/>
      <c r="T170" s="257"/>
      <c r="U170" s="15"/>
      <c r="V170" s="15"/>
      <c r="W170" s="15"/>
      <c r="X170" s="15"/>
      <c r="Y170" s="15"/>
      <c r="Z170" s="15"/>
      <c r="AA170" s="15"/>
      <c r="AB170" s="15"/>
      <c r="AC170" s="15"/>
      <c r="AD170" s="15"/>
      <c r="AE170" s="15"/>
      <c r="AT170" s="258" t="s">
        <v>160</v>
      </c>
      <c r="AU170" s="258" t="s">
        <v>84</v>
      </c>
      <c r="AV170" s="15" t="s">
        <v>158</v>
      </c>
      <c r="AW170" s="15" t="s">
        <v>36</v>
      </c>
      <c r="AX170" s="15" t="s">
        <v>82</v>
      </c>
      <c r="AY170" s="258" t="s">
        <v>151</v>
      </c>
    </row>
    <row r="171" s="2" customFormat="1" ht="33" customHeight="1">
      <c r="A171" s="39"/>
      <c r="B171" s="40"/>
      <c r="C171" s="213" t="s">
        <v>213</v>
      </c>
      <c r="D171" s="213" t="s">
        <v>153</v>
      </c>
      <c r="E171" s="214" t="s">
        <v>214</v>
      </c>
      <c r="F171" s="215" t="s">
        <v>215</v>
      </c>
      <c r="G171" s="216" t="s">
        <v>156</v>
      </c>
      <c r="H171" s="217">
        <v>892.76900000000001</v>
      </c>
      <c r="I171" s="218"/>
      <c r="J171" s="219">
        <f>ROUND(I171*H171,2)</f>
        <v>0</v>
      </c>
      <c r="K171" s="215" t="s">
        <v>157</v>
      </c>
      <c r="L171" s="45"/>
      <c r="M171" s="220" t="s">
        <v>19</v>
      </c>
      <c r="N171" s="221" t="s">
        <v>46</v>
      </c>
      <c r="O171" s="85"/>
      <c r="P171" s="222">
        <f>O171*H171</f>
        <v>0</v>
      </c>
      <c r="Q171" s="222">
        <v>0</v>
      </c>
      <c r="R171" s="222">
        <f>Q171*H171</f>
        <v>0</v>
      </c>
      <c r="S171" s="222">
        <v>0</v>
      </c>
      <c r="T171" s="223">
        <f>S171*H171</f>
        <v>0</v>
      </c>
      <c r="U171" s="39"/>
      <c r="V171" s="39"/>
      <c r="W171" s="39"/>
      <c r="X171" s="39"/>
      <c r="Y171" s="39"/>
      <c r="Z171" s="39"/>
      <c r="AA171" s="39"/>
      <c r="AB171" s="39"/>
      <c r="AC171" s="39"/>
      <c r="AD171" s="39"/>
      <c r="AE171" s="39"/>
      <c r="AR171" s="224" t="s">
        <v>158</v>
      </c>
      <c r="AT171" s="224" t="s">
        <v>153</v>
      </c>
      <c r="AU171" s="224" t="s">
        <v>84</v>
      </c>
      <c r="AY171" s="18" t="s">
        <v>151</v>
      </c>
      <c r="BE171" s="225">
        <f>IF(N171="základní",J171,0)</f>
        <v>0</v>
      </c>
      <c r="BF171" s="225">
        <f>IF(N171="snížená",J171,0)</f>
        <v>0</v>
      </c>
      <c r="BG171" s="225">
        <f>IF(N171="zákl. přenesená",J171,0)</f>
        <v>0</v>
      </c>
      <c r="BH171" s="225">
        <f>IF(N171="sníž. přenesená",J171,0)</f>
        <v>0</v>
      </c>
      <c r="BI171" s="225">
        <f>IF(N171="nulová",J171,0)</f>
        <v>0</v>
      </c>
      <c r="BJ171" s="18" t="s">
        <v>82</v>
      </c>
      <c r="BK171" s="225">
        <f>ROUND(I171*H171,2)</f>
        <v>0</v>
      </c>
      <c r="BL171" s="18" t="s">
        <v>158</v>
      </c>
      <c r="BM171" s="224" t="s">
        <v>216</v>
      </c>
    </row>
    <row r="172" s="13" customFormat="1">
      <c r="A172" s="13"/>
      <c r="B172" s="226"/>
      <c r="C172" s="227"/>
      <c r="D172" s="228" t="s">
        <v>160</v>
      </c>
      <c r="E172" s="229" t="s">
        <v>19</v>
      </c>
      <c r="F172" s="230" t="s">
        <v>166</v>
      </c>
      <c r="G172" s="227"/>
      <c r="H172" s="229" t="s">
        <v>19</v>
      </c>
      <c r="I172" s="231"/>
      <c r="J172" s="227"/>
      <c r="K172" s="227"/>
      <c r="L172" s="232"/>
      <c r="M172" s="233"/>
      <c r="N172" s="234"/>
      <c r="O172" s="234"/>
      <c r="P172" s="234"/>
      <c r="Q172" s="234"/>
      <c r="R172" s="234"/>
      <c r="S172" s="234"/>
      <c r="T172" s="235"/>
      <c r="U172" s="13"/>
      <c r="V172" s="13"/>
      <c r="W172" s="13"/>
      <c r="X172" s="13"/>
      <c r="Y172" s="13"/>
      <c r="Z172" s="13"/>
      <c r="AA172" s="13"/>
      <c r="AB172" s="13"/>
      <c r="AC172" s="13"/>
      <c r="AD172" s="13"/>
      <c r="AE172" s="13"/>
      <c r="AT172" s="236" t="s">
        <v>160</v>
      </c>
      <c r="AU172" s="236" t="s">
        <v>84</v>
      </c>
      <c r="AV172" s="13" t="s">
        <v>82</v>
      </c>
      <c r="AW172" s="13" t="s">
        <v>36</v>
      </c>
      <c r="AX172" s="13" t="s">
        <v>75</v>
      </c>
      <c r="AY172" s="236" t="s">
        <v>151</v>
      </c>
    </row>
    <row r="173" s="13" customFormat="1">
      <c r="A173" s="13"/>
      <c r="B173" s="226"/>
      <c r="C173" s="227"/>
      <c r="D173" s="228" t="s">
        <v>160</v>
      </c>
      <c r="E173" s="229" t="s">
        <v>19</v>
      </c>
      <c r="F173" s="230" t="s">
        <v>167</v>
      </c>
      <c r="G173" s="227"/>
      <c r="H173" s="229" t="s">
        <v>19</v>
      </c>
      <c r="I173" s="231"/>
      <c r="J173" s="227"/>
      <c r="K173" s="227"/>
      <c r="L173" s="232"/>
      <c r="M173" s="233"/>
      <c r="N173" s="234"/>
      <c r="O173" s="234"/>
      <c r="P173" s="234"/>
      <c r="Q173" s="234"/>
      <c r="R173" s="234"/>
      <c r="S173" s="234"/>
      <c r="T173" s="235"/>
      <c r="U173" s="13"/>
      <c r="V173" s="13"/>
      <c r="W173" s="13"/>
      <c r="X173" s="13"/>
      <c r="Y173" s="13"/>
      <c r="Z173" s="13"/>
      <c r="AA173" s="13"/>
      <c r="AB173" s="13"/>
      <c r="AC173" s="13"/>
      <c r="AD173" s="13"/>
      <c r="AE173" s="13"/>
      <c r="AT173" s="236" t="s">
        <v>160</v>
      </c>
      <c r="AU173" s="236" t="s">
        <v>84</v>
      </c>
      <c r="AV173" s="13" t="s">
        <v>82</v>
      </c>
      <c r="AW173" s="13" t="s">
        <v>36</v>
      </c>
      <c r="AX173" s="13" t="s">
        <v>75</v>
      </c>
      <c r="AY173" s="236" t="s">
        <v>151</v>
      </c>
    </row>
    <row r="174" s="14" customFormat="1">
      <c r="A174" s="14"/>
      <c r="B174" s="237"/>
      <c r="C174" s="238"/>
      <c r="D174" s="228" t="s">
        <v>160</v>
      </c>
      <c r="E174" s="239" t="s">
        <v>19</v>
      </c>
      <c r="F174" s="240" t="s">
        <v>217</v>
      </c>
      <c r="G174" s="238"/>
      <c r="H174" s="241">
        <v>58.433</v>
      </c>
      <c r="I174" s="242"/>
      <c r="J174" s="238"/>
      <c r="K174" s="238"/>
      <c r="L174" s="243"/>
      <c r="M174" s="244"/>
      <c r="N174" s="245"/>
      <c r="O174" s="245"/>
      <c r="P174" s="245"/>
      <c r="Q174" s="245"/>
      <c r="R174" s="245"/>
      <c r="S174" s="245"/>
      <c r="T174" s="246"/>
      <c r="U174" s="14"/>
      <c r="V174" s="14"/>
      <c r="W174" s="14"/>
      <c r="X174" s="14"/>
      <c r="Y174" s="14"/>
      <c r="Z174" s="14"/>
      <c r="AA174" s="14"/>
      <c r="AB174" s="14"/>
      <c r="AC174" s="14"/>
      <c r="AD174" s="14"/>
      <c r="AE174" s="14"/>
      <c r="AT174" s="247" t="s">
        <v>160</v>
      </c>
      <c r="AU174" s="247" t="s">
        <v>84</v>
      </c>
      <c r="AV174" s="14" t="s">
        <v>84</v>
      </c>
      <c r="AW174" s="14" t="s">
        <v>36</v>
      </c>
      <c r="AX174" s="14" t="s">
        <v>75</v>
      </c>
      <c r="AY174" s="247" t="s">
        <v>151</v>
      </c>
    </row>
    <row r="175" s="14" customFormat="1">
      <c r="A175" s="14"/>
      <c r="B175" s="237"/>
      <c r="C175" s="238"/>
      <c r="D175" s="228" t="s">
        <v>160</v>
      </c>
      <c r="E175" s="239" t="s">
        <v>19</v>
      </c>
      <c r="F175" s="240" t="s">
        <v>218</v>
      </c>
      <c r="G175" s="238"/>
      <c r="H175" s="241">
        <v>93.480999999999995</v>
      </c>
      <c r="I175" s="242"/>
      <c r="J175" s="238"/>
      <c r="K175" s="238"/>
      <c r="L175" s="243"/>
      <c r="M175" s="244"/>
      <c r="N175" s="245"/>
      <c r="O175" s="245"/>
      <c r="P175" s="245"/>
      <c r="Q175" s="245"/>
      <c r="R175" s="245"/>
      <c r="S175" s="245"/>
      <c r="T175" s="246"/>
      <c r="U175" s="14"/>
      <c r="V175" s="14"/>
      <c r="W175" s="14"/>
      <c r="X175" s="14"/>
      <c r="Y175" s="14"/>
      <c r="Z175" s="14"/>
      <c r="AA175" s="14"/>
      <c r="AB175" s="14"/>
      <c r="AC175" s="14"/>
      <c r="AD175" s="14"/>
      <c r="AE175" s="14"/>
      <c r="AT175" s="247" t="s">
        <v>160</v>
      </c>
      <c r="AU175" s="247" t="s">
        <v>84</v>
      </c>
      <c r="AV175" s="14" t="s">
        <v>84</v>
      </c>
      <c r="AW175" s="14" t="s">
        <v>36</v>
      </c>
      <c r="AX175" s="14" t="s">
        <v>75</v>
      </c>
      <c r="AY175" s="247" t="s">
        <v>151</v>
      </c>
    </row>
    <row r="176" s="13" customFormat="1">
      <c r="A176" s="13"/>
      <c r="B176" s="226"/>
      <c r="C176" s="227"/>
      <c r="D176" s="228" t="s">
        <v>160</v>
      </c>
      <c r="E176" s="229" t="s">
        <v>19</v>
      </c>
      <c r="F176" s="230" t="s">
        <v>169</v>
      </c>
      <c r="G176" s="227"/>
      <c r="H176" s="229" t="s">
        <v>19</v>
      </c>
      <c r="I176" s="231"/>
      <c r="J176" s="227"/>
      <c r="K176" s="227"/>
      <c r="L176" s="232"/>
      <c r="M176" s="233"/>
      <c r="N176" s="234"/>
      <c r="O176" s="234"/>
      <c r="P176" s="234"/>
      <c r="Q176" s="234"/>
      <c r="R176" s="234"/>
      <c r="S176" s="234"/>
      <c r="T176" s="235"/>
      <c r="U176" s="13"/>
      <c r="V176" s="13"/>
      <c r="W176" s="13"/>
      <c r="X176" s="13"/>
      <c r="Y176" s="13"/>
      <c r="Z176" s="13"/>
      <c r="AA176" s="13"/>
      <c r="AB176" s="13"/>
      <c r="AC176" s="13"/>
      <c r="AD176" s="13"/>
      <c r="AE176" s="13"/>
      <c r="AT176" s="236" t="s">
        <v>160</v>
      </c>
      <c r="AU176" s="236" t="s">
        <v>84</v>
      </c>
      <c r="AV176" s="13" t="s">
        <v>82</v>
      </c>
      <c r="AW176" s="13" t="s">
        <v>36</v>
      </c>
      <c r="AX176" s="13" t="s">
        <v>75</v>
      </c>
      <c r="AY176" s="236" t="s">
        <v>151</v>
      </c>
    </row>
    <row r="177" s="14" customFormat="1">
      <c r="A177" s="14"/>
      <c r="B177" s="237"/>
      <c r="C177" s="238"/>
      <c r="D177" s="228" t="s">
        <v>160</v>
      </c>
      <c r="E177" s="239" t="s">
        <v>19</v>
      </c>
      <c r="F177" s="240" t="s">
        <v>219</v>
      </c>
      <c r="G177" s="238"/>
      <c r="H177" s="241">
        <v>370.39499999999998</v>
      </c>
      <c r="I177" s="242"/>
      <c r="J177" s="238"/>
      <c r="K177" s="238"/>
      <c r="L177" s="243"/>
      <c r="M177" s="244"/>
      <c r="N177" s="245"/>
      <c r="O177" s="245"/>
      <c r="P177" s="245"/>
      <c r="Q177" s="245"/>
      <c r="R177" s="245"/>
      <c r="S177" s="245"/>
      <c r="T177" s="246"/>
      <c r="U177" s="14"/>
      <c r="V177" s="14"/>
      <c r="W177" s="14"/>
      <c r="X177" s="14"/>
      <c r="Y177" s="14"/>
      <c r="Z177" s="14"/>
      <c r="AA177" s="14"/>
      <c r="AB177" s="14"/>
      <c r="AC177" s="14"/>
      <c r="AD177" s="14"/>
      <c r="AE177" s="14"/>
      <c r="AT177" s="247" t="s">
        <v>160</v>
      </c>
      <c r="AU177" s="247" t="s">
        <v>84</v>
      </c>
      <c r="AV177" s="14" t="s">
        <v>84</v>
      </c>
      <c r="AW177" s="14" t="s">
        <v>36</v>
      </c>
      <c r="AX177" s="14" t="s">
        <v>75</v>
      </c>
      <c r="AY177" s="247" t="s">
        <v>151</v>
      </c>
    </row>
    <row r="178" s="13" customFormat="1">
      <c r="A178" s="13"/>
      <c r="B178" s="226"/>
      <c r="C178" s="227"/>
      <c r="D178" s="228" t="s">
        <v>160</v>
      </c>
      <c r="E178" s="229" t="s">
        <v>19</v>
      </c>
      <c r="F178" s="230" t="s">
        <v>171</v>
      </c>
      <c r="G178" s="227"/>
      <c r="H178" s="229" t="s">
        <v>19</v>
      </c>
      <c r="I178" s="231"/>
      <c r="J178" s="227"/>
      <c r="K178" s="227"/>
      <c r="L178" s="232"/>
      <c r="M178" s="233"/>
      <c r="N178" s="234"/>
      <c r="O178" s="234"/>
      <c r="P178" s="234"/>
      <c r="Q178" s="234"/>
      <c r="R178" s="234"/>
      <c r="S178" s="234"/>
      <c r="T178" s="235"/>
      <c r="U178" s="13"/>
      <c r="V178" s="13"/>
      <c r="W178" s="13"/>
      <c r="X178" s="13"/>
      <c r="Y178" s="13"/>
      <c r="Z178" s="13"/>
      <c r="AA178" s="13"/>
      <c r="AB178" s="13"/>
      <c r="AC178" s="13"/>
      <c r="AD178" s="13"/>
      <c r="AE178" s="13"/>
      <c r="AT178" s="236" t="s">
        <v>160</v>
      </c>
      <c r="AU178" s="236" t="s">
        <v>84</v>
      </c>
      <c r="AV178" s="13" t="s">
        <v>82</v>
      </c>
      <c r="AW178" s="13" t="s">
        <v>36</v>
      </c>
      <c r="AX178" s="13" t="s">
        <v>75</v>
      </c>
      <c r="AY178" s="236" t="s">
        <v>151</v>
      </c>
    </row>
    <row r="179" s="14" customFormat="1">
      <c r="A179" s="14"/>
      <c r="B179" s="237"/>
      <c r="C179" s="238"/>
      <c r="D179" s="228" t="s">
        <v>160</v>
      </c>
      <c r="E179" s="239" t="s">
        <v>19</v>
      </c>
      <c r="F179" s="240" t="s">
        <v>220</v>
      </c>
      <c r="G179" s="238"/>
      <c r="H179" s="241">
        <v>373.37799999999999</v>
      </c>
      <c r="I179" s="242"/>
      <c r="J179" s="238"/>
      <c r="K179" s="238"/>
      <c r="L179" s="243"/>
      <c r="M179" s="244"/>
      <c r="N179" s="245"/>
      <c r="O179" s="245"/>
      <c r="P179" s="245"/>
      <c r="Q179" s="245"/>
      <c r="R179" s="245"/>
      <c r="S179" s="245"/>
      <c r="T179" s="246"/>
      <c r="U179" s="14"/>
      <c r="V179" s="14"/>
      <c r="W179" s="14"/>
      <c r="X179" s="14"/>
      <c r="Y179" s="14"/>
      <c r="Z179" s="14"/>
      <c r="AA179" s="14"/>
      <c r="AB179" s="14"/>
      <c r="AC179" s="14"/>
      <c r="AD179" s="14"/>
      <c r="AE179" s="14"/>
      <c r="AT179" s="247" t="s">
        <v>160</v>
      </c>
      <c r="AU179" s="247" t="s">
        <v>84</v>
      </c>
      <c r="AV179" s="14" t="s">
        <v>84</v>
      </c>
      <c r="AW179" s="14" t="s">
        <v>36</v>
      </c>
      <c r="AX179" s="14" t="s">
        <v>75</v>
      </c>
      <c r="AY179" s="247" t="s">
        <v>151</v>
      </c>
    </row>
    <row r="180" s="14" customFormat="1">
      <c r="A180" s="14"/>
      <c r="B180" s="237"/>
      <c r="C180" s="238"/>
      <c r="D180" s="228" t="s">
        <v>160</v>
      </c>
      <c r="E180" s="239" t="s">
        <v>19</v>
      </c>
      <c r="F180" s="240" t="s">
        <v>221</v>
      </c>
      <c r="G180" s="238"/>
      <c r="H180" s="241">
        <v>-4.0890000000000004</v>
      </c>
      <c r="I180" s="242"/>
      <c r="J180" s="238"/>
      <c r="K180" s="238"/>
      <c r="L180" s="243"/>
      <c r="M180" s="244"/>
      <c r="N180" s="245"/>
      <c r="O180" s="245"/>
      <c r="P180" s="245"/>
      <c r="Q180" s="245"/>
      <c r="R180" s="245"/>
      <c r="S180" s="245"/>
      <c r="T180" s="246"/>
      <c r="U180" s="14"/>
      <c r="V180" s="14"/>
      <c r="W180" s="14"/>
      <c r="X180" s="14"/>
      <c r="Y180" s="14"/>
      <c r="Z180" s="14"/>
      <c r="AA180" s="14"/>
      <c r="AB180" s="14"/>
      <c r="AC180" s="14"/>
      <c r="AD180" s="14"/>
      <c r="AE180" s="14"/>
      <c r="AT180" s="247" t="s">
        <v>160</v>
      </c>
      <c r="AU180" s="247" t="s">
        <v>84</v>
      </c>
      <c r="AV180" s="14" t="s">
        <v>84</v>
      </c>
      <c r="AW180" s="14" t="s">
        <v>36</v>
      </c>
      <c r="AX180" s="14" t="s">
        <v>75</v>
      </c>
      <c r="AY180" s="247" t="s">
        <v>151</v>
      </c>
    </row>
    <row r="181" s="13" customFormat="1">
      <c r="A181" s="13"/>
      <c r="B181" s="226"/>
      <c r="C181" s="227"/>
      <c r="D181" s="228" t="s">
        <v>160</v>
      </c>
      <c r="E181" s="229" t="s">
        <v>19</v>
      </c>
      <c r="F181" s="230" t="s">
        <v>173</v>
      </c>
      <c r="G181" s="227"/>
      <c r="H181" s="229" t="s">
        <v>19</v>
      </c>
      <c r="I181" s="231"/>
      <c r="J181" s="227"/>
      <c r="K181" s="227"/>
      <c r="L181" s="232"/>
      <c r="M181" s="233"/>
      <c r="N181" s="234"/>
      <c r="O181" s="234"/>
      <c r="P181" s="234"/>
      <c r="Q181" s="234"/>
      <c r="R181" s="234"/>
      <c r="S181" s="234"/>
      <c r="T181" s="235"/>
      <c r="U181" s="13"/>
      <c r="V181" s="13"/>
      <c r="W181" s="13"/>
      <c r="X181" s="13"/>
      <c r="Y181" s="13"/>
      <c r="Z181" s="13"/>
      <c r="AA181" s="13"/>
      <c r="AB181" s="13"/>
      <c r="AC181" s="13"/>
      <c r="AD181" s="13"/>
      <c r="AE181" s="13"/>
      <c r="AT181" s="236" t="s">
        <v>160</v>
      </c>
      <c r="AU181" s="236" t="s">
        <v>84</v>
      </c>
      <c r="AV181" s="13" t="s">
        <v>82</v>
      </c>
      <c r="AW181" s="13" t="s">
        <v>36</v>
      </c>
      <c r="AX181" s="13" t="s">
        <v>75</v>
      </c>
      <c r="AY181" s="236" t="s">
        <v>151</v>
      </c>
    </row>
    <row r="182" s="14" customFormat="1">
      <c r="A182" s="14"/>
      <c r="B182" s="237"/>
      <c r="C182" s="238"/>
      <c r="D182" s="228" t="s">
        <v>160</v>
      </c>
      <c r="E182" s="239" t="s">
        <v>19</v>
      </c>
      <c r="F182" s="240" t="s">
        <v>222</v>
      </c>
      <c r="G182" s="238"/>
      <c r="H182" s="241">
        <v>1.171</v>
      </c>
      <c r="I182" s="242"/>
      <c r="J182" s="238"/>
      <c r="K182" s="238"/>
      <c r="L182" s="243"/>
      <c r="M182" s="244"/>
      <c r="N182" s="245"/>
      <c r="O182" s="245"/>
      <c r="P182" s="245"/>
      <c r="Q182" s="245"/>
      <c r="R182" s="245"/>
      <c r="S182" s="245"/>
      <c r="T182" s="246"/>
      <c r="U182" s="14"/>
      <c r="V182" s="14"/>
      <c r="W182" s="14"/>
      <c r="X182" s="14"/>
      <c r="Y182" s="14"/>
      <c r="Z182" s="14"/>
      <c r="AA182" s="14"/>
      <c r="AB182" s="14"/>
      <c r="AC182" s="14"/>
      <c r="AD182" s="14"/>
      <c r="AE182" s="14"/>
      <c r="AT182" s="247" t="s">
        <v>160</v>
      </c>
      <c r="AU182" s="247" t="s">
        <v>84</v>
      </c>
      <c r="AV182" s="14" t="s">
        <v>84</v>
      </c>
      <c r="AW182" s="14" t="s">
        <v>36</v>
      </c>
      <c r="AX182" s="14" t="s">
        <v>75</v>
      </c>
      <c r="AY182" s="247" t="s">
        <v>151</v>
      </c>
    </row>
    <row r="183" s="15" customFormat="1">
      <c r="A183" s="15"/>
      <c r="B183" s="248"/>
      <c r="C183" s="249"/>
      <c r="D183" s="228" t="s">
        <v>160</v>
      </c>
      <c r="E183" s="250" t="s">
        <v>19</v>
      </c>
      <c r="F183" s="251" t="s">
        <v>176</v>
      </c>
      <c r="G183" s="249"/>
      <c r="H183" s="252">
        <v>892.76900000000001</v>
      </c>
      <c r="I183" s="253"/>
      <c r="J183" s="249"/>
      <c r="K183" s="249"/>
      <c r="L183" s="254"/>
      <c r="M183" s="255"/>
      <c r="N183" s="256"/>
      <c r="O183" s="256"/>
      <c r="P183" s="256"/>
      <c r="Q183" s="256"/>
      <c r="R183" s="256"/>
      <c r="S183" s="256"/>
      <c r="T183" s="257"/>
      <c r="U183" s="15"/>
      <c r="V183" s="15"/>
      <c r="W183" s="15"/>
      <c r="X183" s="15"/>
      <c r="Y183" s="15"/>
      <c r="Z183" s="15"/>
      <c r="AA183" s="15"/>
      <c r="AB183" s="15"/>
      <c r="AC183" s="15"/>
      <c r="AD183" s="15"/>
      <c r="AE183" s="15"/>
      <c r="AT183" s="258" t="s">
        <v>160</v>
      </c>
      <c r="AU183" s="258" t="s">
        <v>84</v>
      </c>
      <c r="AV183" s="15" t="s">
        <v>158</v>
      </c>
      <c r="AW183" s="15" t="s">
        <v>36</v>
      </c>
      <c r="AX183" s="15" t="s">
        <v>82</v>
      </c>
      <c r="AY183" s="258" t="s">
        <v>151</v>
      </c>
    </row>
    <row r="184" s="2" customFormat="1" ht="16.5" customHeight="1">
      <c r="A184" s="39"/>
      <c r="B184" s="40"/>
      <c r="C184" s="259" t="s">
        <v>223</v>
      </c>
      <c r="D184" s="259" t="s">
        <v>224</v>
      </c>
      <c r="E184" s="260" t="s">
        <v>225</v>
      </c>
      <c r="F184" s="261" t="s">
        <v>226</v>
      </c>
      <c r="G184" s="262" t="s">
        <v>227</v>
      </c>
      <c r="H184" s="263">
        <v>1785.538</v>
      </c>
      <c r="I184" s="264"/>
      <c r="J184" s="265">
        <f>ROUND(I184*H184,2)</f>
        <v>0</v>
      </c>
      <c r="K184" s="261" t="s">
        <v>157</v>
      </c>
      <c r="L184" s="266"/>
      <c r="M184" s="267" t="s">
        <v>19</v>
      </c>
      <c r="N184" s="268" t="s">
        <v>46</v>
      </c>
      <c r="O184" s="85"/>
      <c r="P184" s="222">
        <f>O184*H184</f>
        <v>0</v>
      </c>
      <c r="Q184" s="222">
        <v>1</v>
      </c>
      <c r="R184" s="222">
        <f>Q184*H184</f>
        <v>1785.538</v>
      </c>
      <c r="S184" s="222">
        <v>0</v>
      </c>
      <c r="T184" s="223">
        <f>S184*H184</f>
        <v>0</v>
      </c>
      <c r="U184" s="39"/>
      <c r="V184" s="39"/>
      <c r="W184" s="39"/>
      <c r="X184" s="39"/>
      <c r="Y184" s="39"/>
      <c r="Z184" s="39"/>
      <c r="AA184" s="39"/>
      <c r="AB184" s="39"/>
      <c r="AC184" s="39"/>
      <c r="AD184" s="39"/>
      <c r="AE184" s="39"/>
      <c r="AR184" s="224" t="s">
        <v>207</v>
      </c>
      <c r="AT184" s="224" t="s">
        <v>224</v>
      </c>
      <c r="AU184" s="224" t="s">
        <v>84</v>
      </c>
      <c r="AY184" s="18" t="s">
        <v>151</v>
      </c>
      <c r="BE184" s="225">
        <f>IF(N184="základní",J184,0)</f>
        <v>0</v>
      </c>
      <c r="BF184" s="225">
        <f>IF(N184="snížená",J184,0)</f>
        <v>0</v>
      </c>
      <c r="BG184" s="225">
        <f>IF(N184="zákl. přenesená",J184,0)</f>
        <v>0</v>
      </c>
      <c r="BH184" s="225">
        <f>IF(N184="sníž. přenesená",J184,0)</f>
        <v>0</v>
      </c>
      <c r="BI184" s="225">
        <f>IF(N184="nulová",J184,0)</f>
        <v>0</v>
      </c>
      <c r="BJ184" s="18" t="s">
        <v>82</v>
      </c>
      <c r="BK184" s="225">
        <f>ROUND(I184*H184,2)</f>
        <v>0</v>
      </c>
      <c r="BL184" s="18" t="s">
        <v>158</v>
      </c>
      <c r="BM184" s="224" t="s">
        <v>228</v>
      </c>
    </row>
    <row r="185" s="14" customFormat="1">
      <c r="A185" s="14"/>
      <c r="B185" s="237"/>
      <c r="C185" s="238"/>
      <c r="D185" s="228" t="s">
        <v>160</v>
      </c>
      <c r="E185" s="238"/>
      <c r="F185" s="240" t="s">
        <v>229</v>
      </c>
      <c r="G185" s="238"/>
      <c r="H185" s="241">
        <v>1785.538</v>
      </c>
      <c r="I185" s="242"/>
      <c r="J185" s="238"/>
      <c r="K185" s="238"/>
      <c r="L185" s="243"/>
      <c r="M185" s="244"/>
      <c r="N185" s="245"/>
      <c r="O185" s="245"/>
      <c r="P185" s="245"/>
      <c r="Q185" s="245"/>
      <c r="R185" s="245"/>
      <c r="S185" s="245"/>
      <c r="T185" s="246"/>
      <c r="U185" s="14"/>
      <c r="V185" s="14"/>
      <c r="W185" s="14"/>
      <c r="X185" s="14"/>
      <c r="Y185" s="14"/>
      <c r="Z185" s="14"/>
      <c r="AA185" s="14"/>
      <c r="AB185" s="14"/>
      <c r="AC185" s="14"/>
      <c r="AD185" s="14"/>
      <c r="AE185" s="14"/>
      <c r="AT185" s="247" t="s">
        <v>160</v>
      </c>
      <c r="AU185" s="247" t="s">
        <v>84</v>
      </c>
      <c r="AV185" s="14" t="s">
        <v>84</v>
      </c>
      <c r="AW185" s="14" t="s">
        <v>4</v>
      </c>
      <c r="AX185" s="14" t="s">
        <v>82</v>
      </c>
      <c r="AY185" s="247" t="s">
        <v>151</v>
      </c>
    </row>
    <row r="186" s="2" customFormat="1">
      <c r="A186" s="39"/>
      <c r="B186" s="40"/>
      <c r="C186" s="213" t="s">
        <v>230</v>
      </c>
      <c r="D186" s="213" t="s">
        <v>153</v>
      </c>
      <c r="E186" s="214" t="s">
        <v>231</v>
      </c>
      <c r="F186" s="215" t="s">
        <v>232</v>
      </c>
      <c r="G186" s="216" t="s">
        <v>202</v>
      </c>
      <c r="H186" s="217">
        <v>3715.0999999999999</v>
      </c>
      <c r="I186" s="218"/>
      <c r="J186" s="219">
        <f>ROUND(I186*H186,2)</f>
        <v>0</v>
      </c>
      <c r="K186" s="215" t="s">
        <v>157</v>
      </c>
      <c r="L186" s="45"/>
      <c r="M186" s="220" t="s">
        <v>19</v>
      </c>
      <c r="N186" s="221" t="s">
        <v>46</v>
      </c>
      <c r="O186" s="85"/>
      <c r="P186" s="222">
        <f>O186*H186</f>
        <v>0</v>
      </c>
      <c r="Q186" s="222">
        <v>0</v>
      </c>
      <c r="R186" s="222">
        <f>Q186*H186</f>
        <v>0</v>
      </c>
      <c r="S186" s="222">
        <v>0</v>
      </c>
      <c r="T186" s="223">
        <f>S186*H186</f>
        <v>0</v>
      </c>
      <c r="U186" s="39"/>
      <c r="V186" s="39"/>
      <c r="W186" s="39"/>
      <c r="X186" s="39"/>
      <c r="Y186" s="39"/>
      <c r="Z186" s="39"/>
      <c r="AA186" s="39"/>
      <c r="AB186" s="39"/>
      <c r="AC186" s="39"/>
      <c r="AD186" s="39"/>
      <c r="AE186" s="39"/>
      <c r="AR186" s="224" t="s">
        <v>158</v>
      </c>
      <c r="AT186" s="224" t="s">
        <v>153</v>
      </c>
      <c r="AU186" s="224" t="s">
        <v>84</v>
      </c>
      <c r="AY186" s="18" t="s">
        <v>151</v>
      </c>
      <c r="BE186" s="225">
        <f>IF(N186="základní",J186,0)</f>
        <v>0</v>
      </c>
      <c r="BF186" s="225">
        <f>IF(N186="snížená",J186,0)</f>
        <v>0</v>
      </c>
      <c r="BG186" s="225">
        <f>IF(N186="zákl. přenesená",J186,0)</f>
        <v>0</v>
      </c>
      <c r="BH186" s="225">
        <f>IF(N186="sníž. přenesená",J186,0)</f>
        <v>0</v>
      </c>
      <c r="BI186" s="225">
        <f>IF(N186="nulová",J186,0)</f>
        <v>0</v>
      </c>
      <c r="BJ186" s="18" t="s">
        <v>82</v>
      </c>
      <c r="BK186" s="225">
        <f>ROUND(I186*H186,2)</f>
        <v>0</v>
      </c>
      <c r="BL186" s="18" t="s">
        <v>158</v>
      </c>
      <c r="BM186" s="224" t="s">
        <v>233</v>
      </c>
    </row>
    <row r="187" s="13" customFormat="1">
      <c r="A187" s="13"/>
      <c r="B187" s="226"/>
      <c r="C187" s="227"/>
      <c r="D187" s="228" t="s">
        <v>160</v>
      </c>
      <c r="E187" s="229" t="s">
        <v>19</v>
      </c>
      <c r="F187" s="230" t="s">
        <v>161</v>
      </c>
      <c r="G187" s="227"/>
      <c r="H187" s="229" t="s">
        <v>19</v>
      </c>
      <c r="I187" s="231"/>
      <c r="J187" s="227"/>
      <c r="K187" s="227"/>
      <c r="L187" s="232"/>
      <c r="M187" s="233"/>
      <c r="N187" s="234"/>
      <c r="O187" s="234"/>
      <c r="P187" s="234"/>
      <c r="Q187" s="234"/>
      <c r="R187" s="234"/>
      <c r="S187" s="234"/>
      <c r="T187" s="235"/>
      <c r="U187" s="13"/>
      <c r="V187" s="13"/>
      <c r="W187" s="13"/>
      <c r="X187" s="13"/>
      <c r="Y187" s="13"/>
      <c r="Z187" s="13"/>
      <c r="AA187" s="13"/>
      <c r="AB187" s="13"/>
      <c r="AC187" s="13"/>
      <c r="AD187" s="13"/>
      <c r="AE187" s="13"/>
      <c r="AT187" s="236" t="s">
        <v>160</v>
      </c>
      <c r="AU187" s="236" t="s">
        <v>84</v>
      </c>
      <c r="AV187" s="13" t="s">
        <v>82</v>
      </c>
      <c r="AW187" s="13" t="s">
        <v>36</v>
      </c>
      <c r="AX187" s="13" t="s">
        <v>75</v>
      </c>
      <c r="AY187" s="236" t="s">
        <v>151</v>
      </c>
    </row>
    <row r="188" s="14" customFormat="1">
      <c r="A188" s="14"/>
      <c r="B188" s="237"/>
      <c r="C188" s="238"/>
      <c r="D188" s="228" t="s">
        <v>160</v>
      </c>
      <c r="E188" s="239" t="s">
        <v>19</v>
      </c>
      <c r="F188" s="240" t="s">
        <v>234</v>
      </c>
      <c r="G188" s="238"/>
      <c r="H188" s="241">
        <v>3715.0999999999999</v>
      </c>
      <c r="I188" s="242"/>
      <c r="J188" s="238"/>
      <c r="K188" s="238"/>
      <c r="L188" s="243"/>
      <c r="M188" s="244"/>
      <c r="N188" s="245"/>
      <c r="O188" s="245"/>
      <c r="P188" s="245"/>
      <c r="Q188" s="245"/>
      <c r="R188" s="245"/>
      <c r="S188" s="245"/>
      <c r="T188" s="246"/>
      <c r="U188" s="14"/>
      <c r="V188" s="14"/>
      <c r="W188" s="14"/>
      <c r="X188" s="14"/>
      <c r="Y188" s="14"/>
      <c r="Z188" s="14"/>
      <c r="AA188" s="14"/>
      <c r="AB188" s="14"/>
      <c r="AC188" s="14"/>
      <c r="AD188" s="14"/>
      <c r="AE188" s="14"/>
      <c r="AT188" s="247" t="s">
        <v>160</v>
      </c>
      <c r="AU188" s="247" t="s">
        <v>84</v>
      </c>
      <c r="AV188" s="14" t="s">
        <v>84</v>
      </c>
      <c r="AW188" s="14" t="s">
        <v>36</v>
      </c>
      <c r="AX188" s="14" t="s">
        <v>75</v>
      </c>
      <c r="AY188" s="247" t="s">
        <v>151</v>
      </c>
    </row>
    <row r="189" s="15" customFormat="1">
      <c r="A189" s="15"/>
      <c r="B189" s="248"/>
      <c r="C189" s="249"/>
      <c r="D189" s="228" t="s">
        <v>160</v>
      </c>
      <c r="E189" s="250" t="s">
        <v>19</v>
      </c>
      <c r="F189" s="251" t="s">
        <v>176</v>
      </c>
      <c r="G189" s="249"/>
      <c r="H189" s="252">
        <v>3715.0999999999999</v>
      </c>
      <c r="I189" s="253"/>
      <c r="J189" s="249"/>
      <c r="K189" s="249"/>
      <c r="L189" s="254"/>
      <c r="M189" s="255"/>
      <c r="N189" s="256"/>
      <c r="O189" s="256"/>
      <c r="P189" s="256"/>
      <c r="Q189" s="256"/>
      <c r="R189" s="256"/>
      <c r="S189" s="256"/>
      <c r="T189" s="257"/>
      <c r="U189" s="15"/>
      <c r="V189" s="15"/>
      <c r="W189" s="15"/>
      <c r="X189" s="15"/>
      <c r="Y189" s="15"/>
      <c r="Z189" s="15"/>
      <c r="AA189" s="15"/>
      <c r="AB189" s="15"/>
      <c r="AC189" s="15"/>
      <c r="AD189" s="15"/>
      <c r="AE189" s="15"/>
      <c r="AT189" s="258" t="s">
        <v>160</v>
      </c>
      <c r="AU189" s="258" t="s">
        <v>84</v>
      </c>
      <c r="AV189" s="15" t="s">
        <v>158</v>
      </c>
      <c r="AW189" s="15" t="s">
        <v>36</v>
      </c>
      <c r="AX189" s="15" t="s">
        <v>82</v>
      </c>
      <c r="AY189" s="258" t="s">
        <v>151</v>
      </c>
    </row>
    <row r="190" s="2" customFormat="1">
      <c r="A190" s="39"/>
      <c r="B190" s="40"/>
      <c r="C190" s="213" t="s">
        <v>235</v>
      </c>
      <c r="D190" s="213" t="s">
        <v>153</v>
      </c>
      <c r="E190" s="214" t="s">
        <v>236</v>
      </c>
      <c r="F190" s="215" t="s">
        <v>237</v>
      </c>
      <c r="G190" s="216" t="s">
        <v>202</v>
      </c>
      <c r="H190" s="217">
        <v>3715.0999999999999</v>
      </c>
      <c r="I190" s="218"/>
      <c r="J190" s="219">
        <f>ROUND(I190*H190,2)</f>
        <v>0</v>
      </c>
      <c r="K190" s="215" t="s">
        <v>157</v>
      </c>
      <c r="L190" s="45"/>
      <c r="M190" s="220" t="s">
        <v>19</v>
      </c>
      <c r="N190" s="221" t="s">
        <v>46</v>
      </c>
      <c r="O190" s="85"/>
      <c r="P190" s="222">
        <f>O190*H190</f>
        <v>0</v>
      </c>
      <c r="Q190" s="222">
        <v>0</v>
      </c>
      <c r="R190" s="222">
        <f>Q190*H190</f>
        <v>0</v>
      </c>
      <c r="S190" s="222">
        <v>0</v>
      </c>
      <c r="T190" s="223">
        <f>S190*H190</f>
        <v>0</v>
      </c>
      <c r="U190" s="39"/>
      <c r="V190" s="39"/>
      <c r="W190" s="39"/>
      <c r="X190" s="39"/>
      <c r="Y190" s="39"/>
      <c r="Z190" s="39"/>
      <c r="AA190" s="39"/>
      <c r="AB190" s="39"/>
      <c r="AC190" s="39"/>
      <c r="AD190" s="39"/>
      <c r="AE190" s="39"/>
      <c r="AR190" s="224" t="s">
        <v>158</v>
      </c>
      <c r="AT190" s="224" t="s">
        <v>153</v>
      </c>
      <c r="AU190" s="224" t="s">
        <v>84</v>
      </c>
      <c r="AY190" s="18" t="s">
        <v>151</v>
      </c>
      <c r="BE190" s="225">
        <f>IF(N190="základní",J190,0)</f>
        <v>0</v>
      </c>
      <c r="BF190" s="225">
        <f>IF(N190="snížená",J190,0)</f>
        <v>0</v>
      </c>
      <c r="BG190" s="225">
        <f>IF(N190="zákl. přenesená",J190,0)</f>
        <v>0</v>
      </c>
      <c r="BH190" s="225">
        <f>IF(N190="sníž. přenesená",J190,0)</f>
        <v>0</v>
      </c>
      <c r="BI190" s="225">
        <f>IF(N190="nulová",J190,0)</f>
        <v>0</v>
      </c>
      <c r="BJ190" s="18" t="s">
        <v>82</v>
      </c>
      <c r="BK190" s="225">
        <f>ROUND(I190*H190,2)</f>
        <v>0</v>
      </c>
      <c r="BL190" s="18" t="s">
        <v>158</v>
      </c>
      <c r="BM190" s="224" t="s">
        <v>238</v>
      </c>
    </row>
    <row r="191" s="2" customFormat="1" ht="16.5" customHeight="1">
      <c r="A191" s="39"/>
      <c r="B191" s="40"/>
      <c r="C191" s="259" t="s">
        <v>239</v>
      </c>
      <c r="D191" s="259" t="s">
        <v>224</v>
      </c>
      <c r="E191" s="260" t="s">
        <v>240</v>
      </c>
      <c r="F191" s="261" t="s">
        <v>241</v>
      </c>
      <c r="G191" s="262" t="s">
        <v>242</v>
      </c>
      <c r="H191" s="263">
        <v>55.726999999999997</v>
      </c>
      <c r="I191" s="264"/>
      <c r="J191" s="265">
        <f>ROUND(I191*H191,2)</f>
        <v>0</v>
      </c>
      <c r="K191" s="261" t="s">
        <v>157</v>
      </c>
      <c r="L191" s="266"/>
      <c r="M191" s="267" t="s">
        <v>19</v>
      </c>
      <c r="N191" s="268" t="s">
        <v>46</v>
      </c>
      <c r="O191" s="85"/>
      <c r="P191" s="222">
        <f>O191*H191</f>
        <v>0</v>
      </c>
      <c r="Q191" s="222">
        <v>0.001</v>
      </c>
      <c r="R191" s="222">
        <f>Q191*H191</f>
        <v>0.055726999999999999</v>
      </c>
      <c r="S191" s="222">
        <v>0</v>
      </c>
      <c r="T191" s="223">
        <f>S191*H191</f>
        <v>0</v>
      </c>
      <c r="U191" s="39"/>
      <c r="V191" s="39"/>
      <c r="W191" s="39"/>
      <c r="X191" s="39"/>
      <c r="Y191" s="39"/>
      <c r="Z191" s="39"/>
      <c r="AA191" s="39"/>
      <c r="AB191" s="39"/>
      <c r="AC191" s="39"/>
      <c r="AD191" s="39"/>
      <c r="AE191" s="39"/>
      <c r="AR191" s="224" t="s">
        <v>207</v>
      </c>
      <c r="AT191" s="224" t="s">
        <v>224</v>
      </c>
      <c r="AU191" s="224" t="s">
        <v>84</v>
      </c>
      <c r="AY191" s="18" t="s">
        <v>151</v>
      </c>
      <c r="BE191" s="225">
        <f>IF(N191="základní",J191,0)</f>
        <v>0</v>
      </c>
      <c r="BF191" s="225">
        <f>IF(N191="snížená",J191,0)</f>
        <v>0</v>
      </c>
      <c r="BG191" s="225">
        <f>IF(N191="zákl. přenesená",J191,0)</f>
        <v>0</v>
      </c>
      <c r="BH191" s="225">
        <f>IF(N191="sníž. přenesená",J191,0)</f>
        <v>0</v>
      </c>
      <c r="BI191" s="225">
        <f>IF(N191="nulová",J191,0)</f>
        <v>0</v>
      </c>
      <c r="BJ191" s="18" t="s">
        <v>82</v>
      </c>
      <c r="BK191" s="225">
        <f>ROUND(I191*H191,2)</f>
        <v>0</v>
      </c>
      <c r="BL191" s="18" t="s">
        <v>158</v>
      </c>
      <c r="BM191" s="224" t="s">
        <v>243</v>
      </c>
    </row>
    <row r="192" s="14" customFormat="1">
      <c r="A192" s="14"/>
      <c r="B192" s="237"/>
      <c r="C192" s="238"/>
      <c r="D192" s="228" t="s">
        <v>160</v>
      </c>
      <c r="E192" s="238"/>
      <c r="F192" s="240" t="s">
        <v>244</v>
      </c>
      <c r="G192" s="238"/>
      <c r="H192" s="241">
        <v>55.726999999999997</v>
      </c>
      <c r="I192" s="242"/>
      <c r="J192" s="238"/>
      <c r="K192" s="238"/>
      <c r="L192" s="243"/>
      <c r="M192" s="244"/>
      <c r="N192" s="245"/>
      <c r="O192" s="245"/>
      <c r="P192" s="245"/>
      <c r="Q192" s="245"/>
      <c r="R192" s="245"/>
      <c r="S192" s="245"/>
      <c r="T192" s="246"/>
      <c r="U192" s="14"/>
      <c r="V192" s="14"/>
      <c r="W192" s="14"/>
      <c r="X192" s="14"/>
      <c r="Y192" s="14"/>
      <c r="Z192" s="14"/>
      <c r="AA192" s="14"/>
      <c r="AB192" s="14"/>
      <c r="AC192" s="14"/>
      <c r="AD192" s="14"/>
      <c r="AE192" s="14"/>
      <c r="AT192" s="247" t="s">
        <v>160</v>
      </c>
      <c r="AU192" s="247" t="s">
        <v>84</v>
      </c>
      <c r="AV192" s="14" t="s">
        <v>84</v>
      </c>
      <c r="AW192" s="14" t="s">
        <v>4</v>
      </c>
      <c r="AX192" s="14" t="s">
        <v>82</v>
      </c>
      <c r="AY192" s="247" t="s">
        <v>151</v>
      </c>
    </row>
    <row r="193" s="2" customFormat="1" ht="16.5" customHeight="1">
      <c r="A193" s="39"/>
      <c r="B193" s="40"/>
      <c r="C193" s="213" t="s">
        <v>245</v>
      </c>
      <c r="D193" s="213" t="s">
        <v>153</v>
      </c>
      <c r="E193" s="214" t="s">
        <v>246</v>
      </c>
      <c r="F193" s="215" t="s">
        <v>247</v>
      </c>
      <c r="G193" s="216" t="s">
        <v>202</v>
      </c>
      <c r="H193" s="217">
        <v>3715.0999999999999</v>
      </c>
      <c r="I193" s="218"/>
      <c r="J193" s="219">
        <f>ROUND(I193*H193,2)</f>
        <v>0</v>
      </c>
      <c r="K193" s="215" t="s">
        <v>157</v>
      </c>
      <c r="L193" s="45"/>
      <c r="M193" s="220" t="s">
        <v>19</v>
      </c>
      <c r="N193" s="221" t="s">
        <v>46</v>
      </c>
      <c r="O193" s="85"/>
      <c r="P193" s="222">
        <f>O193*H193</f>
        <v>0</v>
      </c>
      <c r="Q193" s="222">
        <v>0</v>
      </c>
      <c r="R193" s="222">
        <f>Q193*H193</f>
        <v>0</v>
      </c>
      <c r="S193" s="222">
        <v>0</v>
      </c>
      <c r="T193" s="223">
        <f>S193*H193</f>
        <v>0</v>
      </c>
      <c r="U193" s="39"/>
      <c r="V193" s="39"/>
      <c r="W193" s="39"/>
      <c r="X193" s="39"/>
      <c r="Y193" s="39"/>
      <c r="Z193" s="39"/>
      <c r="AA193" s="39"/>
      <c r="AB193" s="39"/>
      <c r="AC193" s="39"/>
      <c r="AD193" s="39"/>
      <c r="AE193" s="39"/>
      <c r="AR193" s="224" t="s">
        <v>158</v>
      </c>
      <c r="AT193" s="224" t="s">
        <v>153</v>
      </c>
      <c r="AU193" s="224" t="s">
        <v>84</v>
      </c>
      <c r="AY193" s="18" t="s">
        <v>151</v>
      </c>
      <c r="BE193" s="225">
        <f>IF(N193="základní",J193,0)</f>
        <v>0</v>
      </c>
      <c r="BF193" s="225">
        <f>IF(N193="snížená",J193,0)</f>
        <v>0</v>
      </c>
      <c r="BG193" s="225">
        <f>IF(N193="zákl. přenesená",J193,0)</f>
        <v>0</v>
      </c>
      <c r="BH193" s="225">
        <f>IF(N193="sníž. přenesená",J193,0)</f>
        <v>0</v>
      </c>
      <c r="BI193" s="225">
        <f>IF(N193="nulová",J193,0)</f>
        <v>0</v>
      </c>
      <c r="BJ193" s="18" t="s">
        <v>82</v>
      </c>
      <c r="BK193" s="225">
        <f>ROUND(I193*H193,2)</f>
        <v>0</v>
      </c>
      <c r="BL193" s="18" t="s">
        <v>158</v>
      </c>
      <c r="BM193" s="224" t="s">
        <v>248</v>
      </c>
    </row>
    <row r="194" s="2" customFormat="1" ht="16.5" customHeight="1">
      <c r="A194" s="39"/>
      <c r="B194" s="40"/>
      <c r="C194" s="213" t="s">
        <v>8</v>
      </c>
      <c r="D194" s="213" t="s">
        <v>153</v>
      </c>
      <c r="E194" s="214" t="s">
        <v>249</v>
      </c>
      <c r="F194" s="215" t="s">
        <v>250</v>
      </c>
      <c r="G194" s="216" t="s">
        <v>202</v>
      </c>
      <c r="H194" s="217">
        <v>3715.0999999999999</v>
      </c>
      <c r="I194" s="218"/>
      <c r="J194" s="219">
        <f>ROUND(I194*H194,2)</f>
        <v>0</v>
      </c>
      <c r="K194" s="215" t="s">
        <v>157</v>
      </c>
      <c r="L194" s="45"/>
      <c r="M194" s="220" t="s">
        <v>19</v>
      </c>
      <c r="N194" s="221" t="s">
        <v>46</v>
      </c>
      <c r="O194" s="85"/>
      <c r="P194" s="222">
        <f>O194*H194</f>
        <v>0</v>
      </c>
      <c r="Q194" s="222">
        <v>0</v>
      </c>
      <c r="R194" s="222">
        <f>Q194*H194</f>
        <v>0</v>
      </c>
      <c r="S194" s="222">
        <v>0</v>
      </c>
      <c r="T194" s="223">
        <f>S194*H194</f>
        <v>0</v>
      </c>
      <c r="U194" s="39"/>
      <c r="V194" s="39"/>
      <c r="W194" s="39"/>
      <c r="X194" s="39"/>
      <c r="Y194" s="39"/>
      <c r="Z194" s="39"/>
      <c r="AA194" s="39"/>
      <c r="AB194" s="39"/>
      <c r="AC194" s="39"/>
      <c r="AD194" s="39"/>
      <c r="AE194" s="39"/>
      <c r="AR194" s="224" t="s">
        <v>158</v>
      </c>
      <c r="AT194" s="224" t="s">
        <v>153</v>
      </c>
      <c r="AU194" s="224" t="s">
        <v>84</v>
      </c>
      <c r="AY194" s="18" t="s">
        <v>151</v>
      </c>
      <c r="BE194" s="225">
        <f>IF(N194="základní",J194,0)</f>
        <v>0</v>
      </c>
      <c r="BF194" s="225">
        <f>IF(N194="snížená",J194,0)</f>
        <v>0</v>
      </c>
      <c r="BG194" s="225">
        <f>IF(N194="zákl. přenesená",J194,0)</f>
        <v>0</v>
      </c>
      <c r="BH194" s="225">
        <f>IF(N194="sníž. přenesená",J194,0)</f>
        <v>0</v>
      </c>
      <c r="BI194" s="225">
        <f>IF(N194="nulová",J194,0)</f>
        <v>0</v>
      </c>
      <c r="BJ194" s="18" t="s">
        <v>82</v>
      </c>
      <c r="BK194" s="225">
        <f>ROUND(I194*H194,2)</f>
        <v>0</v>
      </c>
      <c r="BL194" s="18" t="s">
        <v>158</v>
      </c>
      <c r="BM194" s="224" t="s">
        <v>251</v>
      </c>
    </row>
    <row r="195" s="2" customFormat="1" ht="16.5" customHeight="1">
      <c r="A195" s="39"/>
      <c r="B195" s="40"/>
      <c r="C195" s="213" t="s">
        <v>252</v>
      </c>
      <c r="D195" s="213" t="s">
        <v>153</v>
      </c>
      <c r="E195" s="214" t="s">
        <v>253</v>
      </c>
      <c r="F195" s="215" t="s">
        <v>254</v>
      </c>
      <c r="G195" s="216" t="s">
        <v>202</v>
      </c>
      <c r="H195" s="217">
        <v>3715.0999999999999</v>
      </c>
      <c r="I195" s="218"/>
      <c r="J195" s="219">
        <f>ROUND(I195*H195,2)</f>
        <v>0</v>
      </c>
      <c r="K195" s="215" t="s">
        <v>157</v>
      </c>
      <c r="L195" s="45"/>
      <c r="M195" s="220" t="s">
        <v>19</v>
      </c>
      <c r="N195" s="221" t="s">
        <v>46</v>
      </c>
      <c r="O195" s="85"/>
      <c r="P195" s="222">
        <f>O195*H195</f>
        <v>0</v>
      </c>
      <c r="Q195" s="222">
        <v>0</v>
      </c>
      <c r="R195" s="222">
        <f>Q195*H195</f>
        <v>0</v>
      </c>
      <c r="S195" s="222">
        <v>0</v>
      </c>
      <c r="T195" s="223">
        <f>S195*H195</f>
        <v>0</v>
      </c>
      <c r="U195" s="39"/>
      <c r="V195" s="39"/>
      <c r="W195" s="39"/>
      <c r="X195" s="39"/>
      <c r="Y195" s="39"/>
      <c r="Z195" s="39"/>
      <c r="AA195" s="39"/>
      <c r="AB195" s="39"/>
      <c r="AC195" s="39"/>
      <c r="AD195" s="39"/>
      <c r="AE195" s="39"/>
      <c r="AR195" s="224" t="s">
        <v>158</v>
      </c>
      <c r="AT195" s="224" t="s">
        <v>153</v>
      </c>
      <c r="AU195" s="224" t="s">
        <v>84</v>
      </c>
      <c r="AY195" s="18" t="s">
        <v>151</v>
      </c>
      <c r="BE195" s="225">
        <f>IF(N195="základní",J195,0)</f>
        <v>0</v>
      </c>
      <c r="BF195" s="225">
        <f>IF(N195="snížená",J195,0)</f>
        <v>0</v>
      </c>
      <c r="BG195" s="225">
        <f>IF(N195="zákl. přenesená",J195,0)</f>
        <v>0</v>
      </c>
      <c r="BH195" s="225">
        <f>IF(N195="sníž. přenesená",J195,0)</f>
        <v>0</v>
      </c>
      <c r="BI195" s="225">
        <f>IF(N195="nulová",J195,0)</f>
        <v>0</v>
      </c>
      <c r="BJ195" s="18" t="s">
        <v>82</v>
      </c>
      <c r="BK195" s="225">
        <f>ROUND(I195*H195,2)</f>
        <v>0</v>
      </c>
      <c r="BL195" s="18" t="s">
        <v>158</v>
      </c>
      <c r="BM195" s="224" t="s">
        <v>255</v>
      </c>
    </row>
    <row r="196" s="2" customFormat="1" ht="16.5" customHeight="1">
      <c r="A196" s="39"/>
      <c r="B196" s="40"/>
      <c r="C196" s="213" t="s">
        <v>256</v>
      </c>
      <c r="D196" s="213" t="s">
        <v>153</v>
      </c>
      <c r="E196" s="214" t="s">
        <v>257</v>
      </c>
      <c r="F196" s="215" t="s">
        <v>258</v>
      </c>
      <c r="G196" s="216" t="s">
        <v>202</v>
      </c>
      <c r="H196" s="217">
        <v>3715.0999999999999</v>
      </c>
      <c r="I196" s="218"/>
      <c r="J196" s="219">
        <f>ROUND(I196*H196,2)</f>
        <v>0</v>
      </c>
      <c r="K196" s="215" t="s">
        <v>157</v>
      </c>
      <c r="L196" s="45"/>
      <c r="M196" s="220" t="s">
        <v>19</v>
      </c>
      <c r="N196" s="221" t="s">
        <v>46</v>
      </c>
      <c r="O196" s="85"/>
      <c r="P196" s="222">
        <f>O196*H196</f>
        <v>0</v>
      </c>
      <c r="Q196" s="222">
        <v>0</v>
      </c>
      <c r="R196" s="222">
        <f>Q196*H196</f>
        <v>0</v>
      </c>
      <c r="S196" s="222">
        <v>0</v>
      </c>
      <c r="T196" s="223">
        <f>S196*H196</f>
        <v>0</v>
      </c>
      <c r="U196" s="39"/>
      <c r="V196" s="39"/>
      <c r="W196" s="39"/>
      <c r="X196" s="39"/>
      <c r="Y196" s="39"/>
      <c r="Z196" s="39"/>
      <c r="AA196" s="39"/>
      <c r="AB196" s="39"/>
      <c r="AC196" s="39"/>
      <c r="AD196" s="39"/>
      <c r="AE196" s="39"/>
      <c r="AR196" s="224" t="s">
        <v>158</v>
      </c>
      <c r="AT196" s="224" t="s">
        <v>153</v>
      </c>
      <c r="AU196" s="224" t="s">
        <v>84</v>
      </c>
      <c r="AY196" s="18" t="s">
        <v>151</v>
      </c>
      <c r="BE196" s="225">
        <f>IF(N196="základní",J196,0)</f>
        <v>0</v>
      </c>
      <c r="BF196" s="225">
        <f>IF(N196="snížená",J196,0)</f>
        <v>0</v>
      </c>
      <c r="BG196" s="225">
        <f>IF(N196="zákl. přenesená",J196,0)</f>
        <v>0</v>
      </c>
      <c r="BH196" s="225">
        <f>IF(N196="sníž. přenesená",J196,0)</f>
        <v>0</v>
      </c>
      <c r="BI196" s="225">
        <f>IF(N196="nulová",J196,0)</f>
        <v>0</v>
      </c>
      <c r="BJ196" s="18" t="s">
        <v>82</v>
      </c>
      <c r="BK196" s="225">
        <f>ROUND(I196*H196,2)</f>
        <v>0</v>
      </c>
      <c r="BL196" s="18" t="s">
        <v>158</v>
      </c>
      <c r="BM196" s="224" t="s">
        <v>259</v>
      </c>
    </row>
    <row r="197" s="2" customFormat="1" ht="16.5" customHeight="1">
      <c r="A197" s="39"/>
      <c r="B197" s="40"/>
      <c r="C197" s="213" t="s">
        <v>260</v>
      </c>
      <c r="D197" s="213" t="s">
        <v>153</v>
      </c>
      <c r="E197" s="214" t="s">
        <v>261</v>
      </c>
      <c r="F197" s="215" t="s">
        <v>262</v>
      </c>
      <c r="G197" s="216" t="s">
        <v>156</v>
      </c>
      <c r="H197" s="217">
        <v>55.726999999999997</v>
      </c>
      <c r="I197" s="218"/>
      <c r="J197" s="219">
        <f>ROUND(I197*H197,2)</f>
        <v>0</v>
      </c>
      <c r="K197" s="215" t="s">
        <v>157</v>
      </c>
      <c r="L197" s="45"/>
      <c r="M197" s="220" t="s">
        <v>19</v>
      </c>
      <c r="N197" s="221" t="s">
        <v>46</v>
      </c>
      <c r="O197" s="85"/>
      <c r="P197" s="222">
        <f>O197*H197</f>
        <v>0</v>
      </c>
      <c r="Q197" s="222">
        <v>0</v>
      </c>
      <c r="R197" s="222">
        <f>Q197*H197</f>
        <v>0</v>
      </c>
      <c r="S197" s="222">
        <v>0</v>
      </c>
      <c r="T197" s="223">
        <f>S197*H197</f>
        <v>0</v>
      </c>
      <c r="U197" s="39"/>
      <c r="V197" s="39"/>
      <c r="W197" s="39"/>
      <c r="X197" s="39"/>
      <c r="Y197" s="39"/>
      <c r="Z197" s="39"/>
      <c r="AA197" s="39"/>
      <c r="AB197" s="39"/>
      <c r="AC197" s="39"/>
      <c r="AD197" s="39"/>
      <c r="AE197" s="39"/>
      <c r="AR197" s="224" t="s">
        <v>158</v>
      </c>
      <c r="AT197" s="224" t="s">
        <v>153</v>
      </c>
      <c r="AU197" s="224" t="s">
        <v>84</v>
      </c>
      <c r="AY197" s="18" t="s">
        <v>151</v>
      </c>
      <c r="BE197" s="225">
        <f>IF(N197="základní",J197,0)</f>
        <v>0</v>
      </c>
      <c r="BF197" s="225">
        <f>IF(N197="snížená",J197,0)</f>
        <v>0</v>
      </c>
      <c r="BG197" s="225">
        <f>IF(N197="zákl. přenesená",J197,0)</f>
        <v>0</v>
      </c>
      <c r="BH197" s="225">
        <f>IF(N197="sníž. přenesená",J197,0)</f>
        <v>0</v>
      </c>
      <c r="BI197" s="225">
        <f>IF(N197="nulová",J197,0)</f>
        <v>0</v>
      </c>
      <c r="BJ197" s="18" t="s">
        <v>82</v>
      </c>
      <c r="BK197" s="225">
        <f>ROUND(I197*H197,2)</f>
        <v>0</v>
      </c>
      <c r="BL197" s="18" t="s">
        <v>158</v>
      </c>
      <c r="BM197" s="224" t="s">
        <v>263</v>
      </c>
    </row>
    <row r="198" s="14" customFormat="1">
      <c r="A198" s="14"/>
      <c r="B198" s="237"/>
      <c r="C198" s="238"/>
      <c r="D198" s="228" t="s">
        <v>160</v>
      </c>
      <c r="E198" s="239" t="s">
        <v>19</v>
      </c>
      <c r="F198" s="240" t="s">
        <v>264</v>
      </c>
      <c r="G198" s="238"/>
      <c r="H198" s="241">
        <v>55.726999999999997</v>
      </c>
      <c r="I198" s="242"/>
      <c r="J198" s="238"/>
      <c r="K198" s="238"/>
      <c r="L198" s="243"/>
      <c r="M198" s="244"/>
      <c r="N198" s="245"/>
      <c r="O198" s="245"/>
      <c r="P198" s="245"/>
      <c r="Q198" s="245"/>
      <c r="R198" s="245"/>
      <c r="S198" s="245"/>
      <c r="T198" s="246"/>
      <c r="U198" s="14"/>
      <c r="V198" s="14"/>
      <c r="W198" s="14"/>
      <c r="X198" s="14"/>
      <c r="Y198" s="14"/>
      <c r="Z198" s="14"/>
      <c r="AA198" s="14"/>
      <c r="AB198" s="14"/>
      <c r="AC198" s="14"/>
      <c r="AD198" s="14"/>
      <c r="AE198" s="14"/>
      <c r="AT198" s="247" t="s">
        <v>160</v>
      </c>
      <c r="AU198" s="247" t="s">
        <v>84</v>
      </c>
      <c r="AV198" s="14" t="s">
        <v>84</v>
      </c>
      <c r="AW198" s="14" t="s">
        <v>36</v>
      </c>
      <c r="AX198" s="14" t="s">
        <v>75</v>
      </c>
      <c r="AY198" s="247" t="s">
        <v>151</v>
      </c>
    </row>
    <row r="199" s="15" customFormat="1">
      <c r="A199" s="15"/>
      <c r="B199" s="248"/>
      <c r="C199" s="249"/>
      <c r="D199" s="228" t="s">
        <v>160</v>
      </c>
      <c r="E199" s="250" t="s">
        <v>19</v>
      </c>
      <c r="F199" s="251" t="s">
        <v>176</v>
      </c>
      <c r="G199" s="249"/>
      <c r="H199" s="252">
        <v>55.726999999999997</v>
      </c>
      <c r="I199" s="253"/>
      <c r="J199" s="249"/>
      <c r="K199" s="249"/>
      <c r="L199" s="254"/>
      <c r="M199" s="255"/>
      <c r="N199" s="256"/>
      <c r="O199" s="256"/>
      <c r="P199" s="256"/>
      <c r="Q199" s="256"/>
      <c r="R199" s="256"/>
      <c r="S199" s="256"/>
      <c r="T199" s="257"/>
      <c r="U199" s="15"/>
      <c r="V199" s="15"/>
      <c r="W199" s="15"/>
      <c r="X199" s="15"/>
      <c r="Y199" s="15"/>
      <c r="Z199" s="15"/>
      <c r="AA199" s="15"/>
      <c r="AB199" s="15"/>
      <c r="AC199" s="15"/>
      <c r="AD199" s="15"/>
      <c r="AE199" s="15"/>
      <c r="AT199" s="258" t="s">
        <v>160</v>
      </c>
      <c r="AU199" s="258" t="s">
        <v>84</v>
      </c>
      <c r="AV199" s="15" t="s">
        <v>158</v>
      </c>
      <c r="AW199" s="15" t="s">
        <v>36</v>
      </c>
      <c r="AX199" s="15" t="s">
        <v>82</v>
      </c>
      <c r="AY199" s="258" t="s">
        <v>151</v>
      </c>
    </row>
    <row r="200" s="12" customFormat="1" ht="22.8" customHeight="1">
      <c r="A200" s="12"/>
      <c r="B200" s="197"/>
      <c r="C200" s="198"/>
      <c r="D200" s="199" t="s">
        <v>74</v>
      </c>
      <c r="E200" s="211" t="s">
        <v>158</v>
      </c>
      <c r="F200" s="211" t="s">
        <v>265</v>
      </c>
      <c r="G200" s="198"/>
      <c r="H200" s="198"/>
      <c r="I200" s="201"/>
      <c r="J200" s="212">
        <f>BK200</f>
        <v>0</v>
      </c>
      <c r="K200" s="198"/>
      <c r="L200" s="203"/>
      <c r="M200" s="204"/>
      <c r="N200" s="205"/>
      <c r="O200" s="205"/>
      <c r="P200" s="206">
        <f>SUM(P201:P211)</f>
        <v>0</v>
      </c>
      <c r="Q200" s="205"/>
      <c r="R200" s="206">
        <f>SUM(R201:R211)</f>
        <v>0</v>
      </c>
      <c r="S200" s="205"/>
      <c r="T200" s="207">
        <f>SUM(T201:T211)</f>
        <v>0</v>
      </c>
      <c r="U200" s="12"/>
      <c r="V200" s="12"/>
      <c r="W200" s="12"/>
      <c r="X200" s="12"/>
      <c r="Y200" s="12"/>
      <c r="Z200" s="12"/>
      <c r="AA200" s="12"/>
      <c r="AB200" s="12"/>
      <c r="AC200" s="12"/>
      <c r="AD200" s="12"/>
      <c r="AE200" s="12"/>
      <c r="AR200" s="208" t="s">
        <v>82</v>
      </c>
      <c r="AT200" s="209" t="s">
        <v>74</v>
      </c>
      <c r="AU200" s="209" t="s">
        <v>82</v>
      </c>
      <c r="AY200" s="208" t="s">
        <v>151</v>
      </c>
      <c r="BK200" s="210">
        <f>SUM(BK201:BK211)</f>
        <v>0</v>
      </c>
    </row>
    <row r="201" s="2" customFormat="1" ht="16.5" customHeight="1">
      <c r="A201" s="39"/>
      <c r="B201" s="40"/>
      <c r="C201" s="213" t="s">
        <v>266</v>
      </c>
      <c r="D201" s="213" t="s">
        <v>153</v>
      </c>
      <c r="E201" s="214" t="s">
        <v>267</v>
      </c>
      <c r="F201" s="215" t="s">
        <v>268</v>
      </c>
      <c r="G201" s="216" t="s">
        <v>156</v>
      </c>
      <c r="H201" s="217">
        <v>217.434</v>
      </c>
      <c r="I201" s="218"/>
      <c r="J201" s="219">
        <f>ROUND(I201*H201,2)</f>
        <v>0</v>
      </c>
      <c r="K201" s="215" t="s">
        <v>157</v>
      </c>
      <c r="L201" s="45"/>
      <c r="M201" s="220" t="s">
        <v>19</v>
      </c>
      <c r="N201" s="221" t="s">
        <v>46</v>
      </c>
      <c r="O201" s="85"/>
      <c r="P201" s="222">
        <f>O201*H201</f>
        <v>0</v>
      </c>
      <c r="Q201" s="222">
        <v>0</v>
      </c>
      <c r="R201" s="222">
        <f>Q201*H201</f>
        <v>0</v>
      </c>
      <c r="S201" s="222">
        <v>0</v>
      </c>
      <c r="T201" s="223">
        <f>S201*H201</f>
        <v>0</v>
      </c>
      <c r="U201" s="39"/>
      <c r="V201" s="39"/>
      <c r="W201" s="39"/>
      <c r="X201" s="39"/>
      <c r="Y201" s="39"/>
      <c r="Z201" s="39"/>
      <c r="AA201" s="39"/>
      <c r="AB201" s="39"/>
      <c r="AC201" s="39"/>
      <c r="AD201" s="39"/>
      <c r="AE201" s="39"/>
      <c r="AR201" s="224" t="s">
        <v>158</v>
      </c>
      <c r="AT201" s="224" t="s">
        <v>153</v>
      </c>
      <c r="AU201" s="224" t="s">
        <v>84</v>
      </c>
      <c r="AY201" s="18" t="s">
        <v>151</v>
      </c>
      <c r="BE201" s="225">
        <f>IF(N201="základní",J201,0)</f>
        <v>0</v>
      </c>
      <c r="BF201" s="225">
        <f>IF(N201="snížená",J201,0)</f>
        <v>0</v>
      </c>
      <c r="BG201" s="225">
        <f>IF(N201="zákl. přenesená",J201,0)</f>
        <v>0</v>
      </c>
      <c r="BH201" s="225">
        <f>IF(N201="sníž. přenesená",J201,0)</f>
        <v>0</v>
      </c>
      <c r="BI201" s="225">
        <f>IF(N201="nulová",J201,0)</f>
        <v>0</v>
      </c>
      <c r="BJ201" s="18" t="s">
        <v>82</v>
      </c>
      <c r="BK201" s="225">
        <f>ROUND(I201*H201,2)</f>
        <v>0</v>
      </c>
      <c r="BL201" s="18" t="s">
        <v>158</v>
      </c>
      <c r="BM201" s="224" t="s">
        <v>269</v>
      </c>
    </row>
    <row r="202" s="13" customFormat="1">
      <c r="A202" s="13"/>
      <c r="B202" s="226"/>
      <c r="C202" s="227"/>
      <c r="D202" s="228" t="s">
        <v>160</v>
      </c>
      <c r="E202" s="229" t="s">
        <v>19</v>
      </c>
      <c r="F202" s="230" t="s">
        <v>166</v>
      </c>
      <c r="G202" s="227"/>
      <c r="H202" s="229" t="s">
        <v>19</v>
      </c>
      <c r="I202" s="231"/>
      <c r="J202" s="227"/>
      <c r="K202" s="227"/>
      <c r="L202" s="232"/>
      <c r="M202" s="233"/>
      <c r="N202" s="234"/>
      <c r="O202" s="234"/>
      <c r="P202" s="234"/>
      <c r="Q202" s="234"/>
      <c r="R202" s="234"/>
      <c r="S202" s="234"/>
      <c r="T202" s="235"/>
      <c r="U202" s="13"/>
      <c r="V202" s="13"/>
      <c r="W202" s="13"/>
      <c r="X202" s="13"/>
      <c r="Y202" s="13"/>
      <c r="Z202" s="13"/>
      <c r="AA202" s="13"/>
      <c r="AB202" s="13"/>
      <c r="AC202" s="13"/>
      <c r="AD202" s="13"/>
      <c r="AE202" s="13"/>
      <c r="AT202" s="236" t="s">
        <v>160</v>
      </c>
      <c r="AU202" s="236" t="s">
        <v>84</v>
      </c>
      <c r="AV202" s="13" t="s">
        <v>82</v>
      </c>
      <c r="AW202" s="13" t="s">
        <v>36</v>
      </c>
      <c r="AX202" s="13" t="s">
        <v>75</v>
      </c>
      <c r="AY202" s="236" t="s">
        <v>151</v>
      </c>
    </row>
    <row r="203" s="13" customFormat="1">
      <c r="A203" s="13"/>
      <c r="B203" s="226"/>
      <c r="C203" s="227"/>
      <c r="D203" s="228" t="s">
        <v>160</v>
      </c>
      <c r="E203" s="229" t="s">
        <v>19</v>
      </c>
      <c r="F203" s="230" t="s">
        <v>167</v>
      </c>
      <c r="G203" s="227"/>
      <c r="H203" s="229" t="s">
        <v>19</v>
      </c>
      <c r="I203" s="231"/>
      <c r="J203" s="227"/>
      <c r="K203" s="227"/>
      <c r="L203" s="232"/>
      <c r="M203" s="233"/>
      <c r="N203" s="234"/>
      <c r="O203" s="234"/>
      <c r="P203" s="234"/>
      <c r="Q203" s="234"/>
      <c r="R203" s="234"/>
      <c r="S203" s="234"/>
      <c r="T203" s="235"/>
      <c r="U203" s="13"/>
      <c r="V203" s="13"/>
      <c r="W203" s="13"/>
      <c r="X203" s="13"/>
      <c r="Y203" s="13"/>
      <c r="Z203" s="13"/>
      <c r="AA203" s="13"/>
      <c r="AB203" s="13"/>
      <c r="AC203" s="13"/>
      <c r="AD203" s="13"/>
      <c r="AE203" s="13"/>
      <c r="AT203" s="236" t="s">
        <v>160</v>
      </c>
      <c r="AU203" s="236" t="s">
        <v>84</v>
      </c>
      <c r="AV203" s="13" t="s">
        <v>82</v>
      </c>
      <c r="AW203" s="13" t="s">
        <v>36</v>
      </c>
      <c r="AX203" s="13" t="s">
        <v>75</v>
      </c>
      <c r="AY203" s="236" t="s">
        <v>151</v>
      </c>
    </row>
    <row r="204" s="14" customFormat="1">
      <c r="A204" s="14"/>
      <c r="B204" s="237"/>
      <c r="C204" s="238"/>
      <c r="D204" s="228" t="s">
        <v>160</v>
      </c>
      <c r="E204" s="239" t="s">
        <v>19</v>
      </c>
      <c r="F204" s="240" t="s">
        <v>270</v>
      </c>
      <c r="G204" s="238"/>
      <c r="H204" s="241">
        <v>50.253</v>
      </c>
      <c r="I204" s="242"/>
      <c r="J204" s="238"/>
      <c r="K204" s="238"/>
      <c r="L204" s="243"/>
      <c r="M204" s="244"/>
      <c r="N204" s="245"/>
      <c r="O204" s="245"/>
      <c r="P204" s="245"/>
      <c r="Q204" s="245"/>
      <c r="R204" s="245"/>
      <c r="S204" s="245"/>
      <c r="T204" s="246"/>
      <c r="U204" s="14"/>
      <c r="V204" s="14"/>
      <c r="W204" s="14"/>
      <c r="X204" s="14"/>
      <c r="Y204" s="14"/>
      <c r="Z204" s="14"/>
      <c r="AA204" s="14"/>
      <c r="AB204" s="14"/>
      <c r="AC204" s="14"/>
      <c r="AD204" s="14"/>
      <c r="AE204" s="14"/>
      <c r="AT204" s="247" t="s">
        <v>160</v>
      </c>
      <c r="AU204" s="247" t="s">
        <v>84</v>
      </c>
      <c r="AV204" s="14" t="s">
        <v>84</v>
      </c>
      <c r="AW204" s="14" t="s">
        <v>36</v>
      </c>
      <c r="AX204" s="14" t="s">
        <v>75</v>
      </c>
      <c r="AY204" s="247" t="s">
        <v>151</v>
      </c>
    </row>
    <row r="205" s="13" customFormat="1">
      <c r="A205" s="13"/>
      <c r="B205" s="226"/>
      <c r="C205" s="227"/>
      <c r="D205" s="228" t="s">
        <v>160</v>
      </c>
      <c r="E205" s="229" t="s">
        <v>19</v>
      </c>
      <c r="F205" s="230" t="s">
        <v>169</v>
      </c>
      <c r="G205" s="227"/>
      <c r="H205" s="229" t="s">
        <v>19</v>
      </c>
      <c r="I205" s="231"/>
      <c r="J205" s="227"/>
      <c r="K205" s="227"/>
      <c r="L205" s="232"/>
      <c r="M205" s="233"/>
      <c r="N205" s="234"/>
      <c r="O205" s="234"/>
      <c r="P205" s="234"/>
      <c r="Q205" s="234"/>
      <c r="R205" s="234"/>
      <c r="S205" s="234"/>
      <c r="T205" s="235"/>
      <c r="U205" s="13"/>
      <c r="V205" s="13"/>
      <c r="W205" s="13"/>
      <c r="X205" s="13"/>
      <c r="Y205" s="13"/>
      <c r="Z205" s="13"/>
      <c r="AA205" s="13"/>
      <c r="AB205" s="13"/>
      <c r="AC205" s="13"/>
      <c r="AD205" s="13"/>
      <c r="AE205" s="13"/>
      <c r="AT205" s="236" t="s">
        <v>160</v>
      </c>
      <c r="AU205" s="236" t="s">
        <v>84</v>
      </c>
      <c r="AV205" s="13" t="s">
        <v>82</v>
      </c>
      <c r="AW205" s="13" t="s">
        <v>36</v>
      </c>
      <c r="AX205" s="13" t="s">
        <v>75</v>
      </c>
      <c r="AY205" s="236" t="s">
        <v>151</v>
      </c>
    </row>
    <row r="206" s="14" customFormat="1">
      <c r="A206" s="14"/>
      <c r="B206" s="237"/>
      <c r="C206" s="238"/>
      <c r="D206" s="228" t="s">
        <v>160</v>
      </c>
      <c r="E206" s="239" t="s">
        <v>19</v>
      </c>
      <c r="F206" s="240" t="s">
        <v>271</v>
      </c>
      <c r="G206" s="238"/>
      <c r="H206" s="241">
        <v>82.468999999999994</v>
      </c>
      <c r="I206" s="242"/>
      <c r="J206" s="238"/>
      <c r="K206" s="238"/>
      <c r="L206" s="243"/>
      <c r="M206" s="244"/>
      <c r="N206" s="245"/>
      <c r="O206" s="245"/>
      <c r="P206" s="245"/>
      <c r="Q206" s="245"/>
      <c r="R206" s="245"/>
      <c r="S206" s="245"/>
      <c r="T206" s="246"/>
      <c r="U206" s="14"/>
      <c r="V206" s="14"/>
      <c r="W206" s="14"/>
      <c r="X206" s="14"/>
      <c r="Y206" s="14"/>
      <c r="Z206" s="14"/>
      <c r="AA206" s="14"/>
      <c r="AB206" s="14"/>
      <c r="AC206" s="14"/>
      <c r="AD206" s="14"/>
      <c r="AE206" s="14"/>
      <c r="AT206" s="247" t="s">
        <v>160</v>
      </c>
      <c r="AU206" s="247" t="s">
        <v>84</v>
      </c>
      <c r="AV206" s="14" t="s">
        <v>84</v>
      </c>
      <c r="AW206" s="14" t="s">
        <v>36</v>
      </c>
      <c r="AX206" s="14" t="s">
        <v>75</v>
      </c>
      <c r="AY206" s="247" t="s">
        <v>151</v>
      </c>
    </row>
    <row r="207" s="13" customFormat="1">
      <c r="A207" s="13"/>
      <c r="B207" s="226"/>
      <c r="C207" s="227"/>
      <c r="D207" s="228" t="s">
        <v>160</v>
      </c>
      <c r="E207" s="229" t="s">
        <v>19</v>
      </c>
      <c r="F207" s="230" t="s">
        <v>171</v>
      </c>
      <c r="G207" s="227"/>
      <c r="H207" s="229" t="s">
        <v>19</v>
      </c>
      <c r="I207" s="231"/>
      <c r="J207" s="227"/>
      <c r="K207" s="227"/>
      <c r="L207" s="232"/>
      <c r="M207" s="233"/>
      <c r="N207" s="234"/>
      <c r="O207" s="234"/>
      <c r="P207" s="234"/>
      <c r="Q207" s="234"/>
      <c r="R207" s="234"/>
      <c r="S207" s="234"/>
      <c r="T207" s="235"/>
      <c r="U207" s="13"/>
      <c r="V207" s="13"/>
      <c r="W207" s="13"/>
      <c r="X207" s="13"/>
      <c r="Y207" s="13"/>
      <c r="Z207" s="13"/>
      <c r="AA207" s="13"/>
      <c r="AB207" s="13"/>
      <c r="AC207" s="13"/>
      <c r="AD207" s="13"/>
      <c r="AE207" s="13"/>
      <c r="AT207" s="236" t="s">
        <v>160</v>
      </c>
      <c r="AU207" s="236" t="s">
        <v>84</v>
      </c>
      <c r="AV207" s="13" t="s">
        <v>82</v>
      </c>
      <c r="AW207" s="13" t="s">
        <v>36</v>
      </c>
      <c r="AX207" s="13" t="s">
        <v>75</v>
      </c>
      <c r="AY207" s="236" t="s">
        <v>151</v>
      </c>
    </row>
    <row r="208" s="14" customFormat="1">
      <c r="A208" s="14"/>
      <c r="B208" s="237"/>
      <c r="C208" s="238"/>
      <c r="D208" s="228" t="s">
        <v>160</v>
      </c>
      <c r="E208" s="239" t="s">
        <v>19</v>
      </c>
      <c r="F208" s="240" t="s">
        <v>272</v>
      </c>
      <c r="G208" s="238"/>
      <c r="H208" s="241">
        <v>84.462000000000003</v>
      </c>
      <c r="I208" s="242"/>
      <c r="J208" s="238"/>
      <c r="K208" s="238"/>
      <c r="L208" s="243"/>
      <c r="M208" s="244"/>
      <c r="N208" s="245"/>
      <c r="O208" s="245"/>
      <c r="P208" s="245"/>
      <c r="Q208" s="245"/>
      <c r="R208" s="245"/>
      <c r="S208" s="245"/>
      <c r="T208" s="246"/>
      <c r="U208" s="14"/>
      <c r="V208" s="14"/>
      <c r="W208" s="14"/>
      <c r="X208" s="14"/>
      <c r="Y208" s="14"/>
      <c r="Z208" s="14"/>
      <c r="AA208" s="14"/>
      <c r="AB208" s="14"/>
      <c r="AC208" s="14"/>
      <c r="AD208" s="14"/>
      <c r="AE208" s="14"/>
      <c r="AT208" s="247" t="s">
        <v>160</v>
      </c>
      <c r="AU208" s="247" t="s">
        <v>84</v>
      </c>
      <c r="AV208" s="14" t="s">
        <v>84</v>
      </c>
      <c r="AW208" s="14" t="s">
        <v>36</v>
      </c>
      <c r="AX208" s="14" t="s">
        <v>75</v>
      </c>
      <c r="AY208" s="247" t="s">
        <v>151</v>
      </c>
    </row>
    <row r="209" s="13" customFormat="1">
      <c r="A209" s="13"/>
      <c r="B209" s="226"/>
      <c r="C209" s="227"/>
      <c r="D209" s="228" t="s">
        <v>160</v>
      </c>
      <c r="E209" s="229" t="s">
        <v>19</v>
      </c>
      <c r="F209" s="230" t="s">
        <v>173</v>
      </c>
      <c r="G209" s="227"/>
      <c r="H209" s="229" t="s">
        <v>19</v>
      </c>
      <c r="I209" s="231"/>
      <c r="J209" s="227"/>
      <c r="K209" s="227"/>
      <c r="L209" s="232"/>
      <c r="M209" s="233"/>
      <c r="N209" s="234"/>
      <c r="O209" s="234"/>
      <c r="P209" s="234"/>
      <c r="Q209" s="234"/>
      <c r="R209" s="234"/>
      <c r="S209" s="234"/>
      <c r="T209" s="235"/>
      <c r="U209" s="13"/>
      <c r="V209" s="13"/>
      <c r="W209" s="13"/>
      <c r="X209" s="13"/>
      <c r="Y209" s="13"/>
      <c r="Z209" s="13"/>
      <c r="AA209" s="13"/>
      <c r="AB209" s="13"/>
      <c r="AC209" s="13"/>
      <c r="AD209" s="13"/>
      <c r="AE209" s="13"/>
      <c r="AT209" s="236" t="s">
        <v>160</v>
      </c>
      <c r="AU209" s="236" t="s">
        <v>84</v>
      </c>
      <c r="AV209" s="13" t="s">
        <v>82</v>
      </c>
      <c r="AW209" s="13" t="s">
        <v>36</v>
      </c>
      <c r="AX209" s="13" t="s">
        <v>75</v>
      </c>
      <c r="AY209" s="236" t="s">
        <v>151</v>
      </c>
    </row>
    <row r="210" s="14" customFormat="1">
      <c r="A210" s="14"/>
      <c r="B210" s="237"/>
      <c r="C210" s="238"/>
      <c r="D210" s="228" t="s">
        <v>160</v>
      </c>
      <c r="E210" s="239" t="s">
        <v>19</v>
      </c>
      <c r="F210" s="240" t="s">
        <v>273</v>
      </c>
      <c r="G210" s="238"/>
      <c r="H210" s="241">
        <v>0.25</v>
      </c>
      <c r="I210" s="242"/>
      <c r="J210" s="238"/>
      <c r="K210" s="238"/>
      <c r="L210" s="243"/>
      <c r="M210" s="244"/>
      <c r="N210" s="245"/>
      <c r="O210" s="245"/>
      <c r="P210" s="245"/>
      <c r="Q210" s="245"/>
      <c r="R210" s="245"/>
      <c r="S210" s="245"/>
      <c r="T210" s="246"/>
      <c r="U210" s="14"/>
      <c r="V210" s="14"/>
      <c r="W210" s="14"/>
      <c r="X210" s="14"/>
      <c r="Y210" s="14"/>
      <c r="Z210" s="14"/>
      <c r="AA210" s="14"/>
      <c r="AB210" s="14"/>
      <c r="AC210" s="14"/>
      <c r="AD210" s="14"/>
      <c r="AE210" s="14"/>
      <c r="AT210" s="247" t="s">
        <v>160</v>
      </c>
      <c r="AU210" s="247" t="s">
        <v>84</v>
      </c>
      <c r="AV210" s="14" t="s">
        <v>84</v>
      </c>
      <c r="AW210" s="14" t="s">
        <v>36</v>
      </c>
      <c r="AX210" s="14" t="s">
        <v>75</v>
      </c>
      <c r="AY210" s="247" t="s">
        <v>151</v>
      </c>
    </row>
    <row r="211" s="15" customFormat="1">
      <c r="A211" s="15"/>
      <c r="B211" s="248"/>
      <c r="C211" s="249"/>
      <c r="D211" s="228" t="s">
        <v>160</v>
      </c>
      <c r="E211" s="250" t="s">
        <v>19</v>
      </c>
      <c r="F211" s="251" t="s">
        <v>176</v>
      </c>
      <c r="G211" s="249"/>
      <c r="H211" s="252">
        <v>217.434</v>
      </c>
      <c r="I211" s="253"/>
      <c r="J211" s="249"/>
      <c r="K211" s="249"/>
      <c r="L211" s="254"/>
      <c r="M211" s="255"/>
      <c r="N211" s="256"/>
      <c r="O211" s="256"/>
      <c r="P211" s="256"/>
      <c r="Q211" s="256"/>
      <c r="R211" s="256"/>
      <c r="S211" s="256"/>
      <c r="T211" s="257"/>
      <c r="U211" s="15"/>
      <c r="V211" s="15"/>
      <c r="W211" s="15"/>
      <c r="X211" s="15"/>
      <c r="Y211" s="15"/>
      <c r="Z211" s="15"/>
      <c r="AA211" s="15"/>
      <c r="AB211" s="15"/>
      <c r="AC211" s="15"/>
      <c r="AD211" s="15"/>
      <c r="AE211" s="15"/>
      <c r="AT211" s="258" t="s">
        <v>160</v>
      </c>
      <c r="AU211" s="258" t="s">
        <v>84</v>
      </c>
      <c r="AV211" s="15" t="s">
        <v>158</v>
      </c>
      <c r="AW211" s="15" t="s">
        <v>36</v>
      </c>
      <c r="AX211" s="15" t="s">
        <v>82</v>
      </c>
      <c r="AY211" s="258" t="s">
        <v>151</v>
      </c>
    </row>
    <row r="212" s="12" customFormat="1" ht="25.92" customHeight="1">
      <c r="A212" s="12"/>
      <c r="B212" s="197"/>
      <c r="C212" s="198"/>
      <c r="D212" s="199" t="s">
        <v>74</v>
      </c>
      <c r="E212" s="200" t="s">
        <v>274</v>
      </c>
      <c r="F212" s="200" t="s">
        <v>275</v>
      </c>
      <c r="G212" s="198"/>
      <c r="H212" s="198"/>
      <c r="I212" s="201"/>
      <c r="J212" s="202">
        <f>BK212</f>
        <v>0</v>
      </c>
      <c r="K212" s="198"/>
      <c r="L212" s="203"/>
      <c r="M212" s="204"/>
      <c r="N212" s="205"/>
      <c r="O212" s="205"/>
      <c r="P212" s="206">
        <f>P213+P241+P263+P286+P315</f>
        <v>0</v>
      </c>
      <c r="Q212" s="205"/>
      <c r="R212" s="206">
        <f>R213+R241+R263+R286+R315</f>
        <v>0</v>
      </c>
      <c r="S212" s="205"/>
      <c r="T212" s="207">
        <f>T213+T241+T263+T286+T315</f>
        <v>0</v>
      </c>
      <c r="U212" s="12"/>
      <c r="V212" s="12"/>
      <c r="W212" s="12"/>
      <c r="X212" s="12"/>
      <c r="Y212" s="12"/>
      <c r="Z212" s="12"/>
      <c r="AA212" s="12"/>
      <c r="AB212" s="12"/>
      <c r="AC212" s="12"/>
      <c r="AD212" s="12"/>
      <c r="AE212" s="12"/>
      <c r="AR212" s="208" t="s">
        <v>82</v>
      </c>
      <c r="AT212" s="209" t="s">
        <v>74</v>
      </c>
      <c r="AU212" s="209" t="s">
        <v>75</v>
      </c>
      <c r="AY212" s="208" t="s">
        <v>151</v>
      </c>
      <c r="BK212" s="210">
        <f>BK213+BK241+BK263+BK286+BK315</f>
        <v>0</v>
      </c>
    </row>
    <row r="213" s="12" customFormat="1" ht="22.8" customHeight="1">
      <c r="A213" s="12"/>
      <c r="B213" s="197"/>
      <c r="C213" s="198"/>
      <c r="D213" s="199" t="s">
        <v>74</v>
      </c>
      <c r="E213" s="211" t="s">
        <v>276</v>
      </c>
      <c r="F213" s="211" t="s">
        <v>277</v>
      </c>
      <c r="G213" s="198"/>
      <c r="H213" s="198"/>
      <c r="I213" s="201"/>
      <c r="J213" s="212">
        <f>BK213</f>
        <v>0</v>
      </c>
      <c r="K213" s="198"/>
      <c r="L213" s="203"/>
      <c r="M213" s="204"/>
      <c r="N213" s="205"/>
      <c r="O213" s="205"/>
      <c r="P213" s="206">
        <f>P214+P218+P230+P233+P236</f>
        <v>0</v>
      </c>
      <c r="Q213" s="205"/>
      <c r="R213" s="206">
        <f>R214+R218+R230+R233+R236</f>
        <v>0</v>
      </c>
      <c r="S213" s="205"/>
      <c r="T213" s="207">
        <f>T214+T218+T230+T233+T236</f>
        <v>0</v>
      </c>
      <c r="U213" s="12"/>
      <c r="V213" s="12"/>
      <c r="W213" s="12"/>
      <c r="X213" s="12"/>
      <c r="Y213" s="12"/>
      <c r="Z213" s="12"/>
      <c r="AA213" s="12"/>
      <c r="AB213" s="12"/>
      <c r="AC213" s="12"/>
      <c r="AD213" s="12"/>
      <c r="AE213" s="12"/>
      <c r="AR213" s="208" t="s">
        <v>82</v>
      </c>
      <c r="AT213" s="209" t="s">
        <v>74</v>
      </c>
      <c r="AU213" s="209" t="s">
        <v>82</v>
      </c>
      <c r="AY213" s="208" t="s">
        <v>151</v>
      </c>
      <c r="BK213" s="210">
        <f>BK214+BK218+BK230+BK233+BK236</f>
        <v>0</v>
      </c>
    </row>
    <row r="214" s="12" customFormat="1" ht="20.88" customHeight="1">
      <c r="A214" s="12"/>
      <c r="B214" s="197"/>
      <c r="C214" s="198"/>
      <c r="D214" s="199" t="s">
        <v>74</v>
      </c>
      <c r="E214" s="211" t="s">
        <v>278</v>
      </c>
      <c r="F214" s="211" t="s">
        <v>279</v>
      </c>
      <c r="G214" s="198"/>
      <c r="H214" s="198"/>
      <c r="I214" s="201"/>
      <c r="J214" s="212">
        <f>BK214</f>
        <v>0</v>
      </c>
      <c r="K214" s="198"/>
      <c r="L214" s="203"/>
      <c r="M214" s="204"/>
      <c r="N214" s="205"/>
      <c r="O214" s="205"/>
      <c r="P214" s="206">
        <f>SUM(P215:P217)</f>
        <v>0</v>
      </c>
      <c r="Q214" s="205"/>
      <c r="R214" s="206">
        <f>SUM(R215:R217)</f>
        <v>0</v>
      </c>
      <c r="S214" s="205"/>
      <c r="T214" s="207">
        <f>SUM(T215:T217)</f>
        <v>0</v>
      </c>
      <c r="U214" s="12"/>
      <c r="V214" s="12"/>
      <c r="W214" s="12"/>
      <c r="X214" s="12"/>
      <c r="Y214" s="12"/>
      <c r="Z214" s="12"/>
      <c r="AA214" s="12"/>
      <c r="AB214" s="12"/>
      <c r="AC214" s="12"/>
      <c r="AD214" s="12"/>
      <c r="AE214" s="12"/>
      <c r="AR214" s="208" t="s">
        <v>82</v>
      </c>
      <c r="AT214" s="209" t="s">
        <v>74</v>
      </c>
      <c r="AU214" s="209" t="s">
        <v>84</v>
      </c>
      <c r="AY214" s="208" t="s">
        <v>151</v>
      </c>
      <c r="BK214" s="210">
        <f>SUM(BK215:BK217)</f>
        <v>0</v>
      </c>
    </row>
    <row r="215" s="2" customFormat="1" ht="16.5" customHeight="1">
      <c r="A215" s="39"/>
      <c r="B215" s="40"/>
      <c r="C215" s="213" t="s">
        <v>280</v>
      </c>
      <c r="D215" s="213" t="s">
        <v>153</v>
      </c>
      <c r="E215" s="214" t="s">
        <v>281</v>
      </c>
      <c r="F215" s="215" t="s">
        <v>282</v>
      </c>
      <c r="G215" s="216" t="s">
        <v>283</v>
      </c>
      <c r="H215" s="217">
        <v>118</v>
      </c>
      <c r="I215" s="218"/>
      <c r="J215" s="219">
        <f>ROUND(I215*H215,2)</f>
        <v>0</v>
      </c>
      <c r="K215" s="215" t="s">
        <v>19</v>
      </c>
      <c r="L215" s="45"/>
      <c r="M215" s="220" t="s">
        <v>19</v>
      </c>
      <c r="N215" s="221" t="s">
        <v>46</v>
      </c>
      <c r="O215" s="85"/>
      <c r="P215" s="222">
        <f>O215*H215</f>
        <v>0</v>
      </c>
      <c r="Q215" s="222">
        <v>0</v>
      </c>
      <c r="R215" s="222">
        <f>Q215*H215</f>
        <v>0</v>
      </c>
      <c r="S215" s="222">
        <v>0</v>
      </c>
      <c r="T215" s="223">
        <f>S215*H215</f>
        <v>0</v>
      </c>
      <c r="U215" s="39"/>
      <c r="V215" s="39"/>
      <c r="W215" s="39"/>
      <c r="X215" s="39"/>
      <c r="Y215" s="39"/>
      <c r="Z215" s="39"/>
      <c r="AA215" s="39"/>
      <c r="AB215" s="39"/>
      <c r="AC215" s="39"/>
      <c r="AD215" s="39"/>
      <c r="AE215" s="39"/>
      <c r="AR215" s="224" t="s">
        <v>252</v>
      </c>
      <c r="AT215" s="224" t="s">
        <v>153</v>
      </c>
      <c r="AU215" s="224" t="s">
        <v>177</v>
      </c>
      <c r="AY215" s="18" t="s">
        <v>151</v>
      </c>
      <c r="BE215" s="225">
        <f>IF(N215="základní",J215,0)</f>
        <v>0</v>
      </c>
      <c r="BF215" s="225">
        <f>IF(N215="snížená",J215,0)</f>
        <v>0</v>
      </c>
      <c r="BG215" s="225">
        <f>IF(N215="zákl. přenesená",J215,0)</f>
        <v>0</v>
      </c>
      <c r="BH215" s="225">
        <f>IF(N215="sníž. přenesená",J215,0)</f>
        <v>0</v>
      </c>
      <c r="BI215" s="225">
        <f>IF(N215="nulová",J215,0)</f>
        <v>0</v>
      </c>
      <c r="BJ215" s="18" t="s">
        <v>82</v>
      </c>
      <c r="BK215" s="225">
        <f>ROUND(I215*H215,2)</f>
        <v>0</v>
      </c>
      <c r="BL215" s="18" t="s">
        <v>252</v>
      </c>
      <c r="BM215" s="224" t="s">
        <v>284</v>
      </c>
    </row>
    <row r="216" s="2" customFormat="1">
      <c r="A216" s="39"/>
      <c r="B216" s="40"/>
      <c r="C216" s="41"/>
      <c r="D216" s="228" t="s">
        <v>285</v>
      </c>
      <c r="E216" s="41"/>
      <c r="F216" s="269" t="s">
        <v>286</v>
      </c>
      <c r="G216" s="41"/>
      <c r="H216" s="41"/>
      <c r="I216" s="270"/>
      <c r="J216" s="41"/>
      <c r="K216" s="41"/>
      <c r="L216" s="45"/>
      <c r="M216" s="271"/>
      <c r="N216" s="272"/>
      <c r="O216" s="85"/>
      <c r="P216" s="85"/>
      <c r="Q216" s="85"/>
      <c r="R216" s="85"/>
      <c r="S216" s="85"/>
      <c r="T216" s="86"/>
      <c r="U216" s="39"/>
      <c r="V216" s="39"/>
      <c r="W216" s="39"/>
      <c r="X216" s="39"/>
      <c r="Y216" s="39"/>
      <c r="Z216" s="39"/>
      <c r="AA216" s="39"/>
      <c r="AB216" s="39"/>
      <c r="AC216" s="39"/>
      <c r="AD216" s="39"/>
      <c r="AE216" s="39"/>
      <c r="AT216" s="18" t="s">
        <v>285</v>
      </c>
      <c r="AU216" s="18" t="s">
        <v>177</v>
      </c>
    </row>
    <row r="217" s="2" customFormat="1">
      <c r="A217" s="39"/>
      <c r="B217" s="40"/>
      <c r="C217" s="213" t="s">
        <v>7</v>
      </c>
      <c r="D217" s="213" t="s">
        <v>153</v>
      </c>
      <c r="E217" s="214" t="s">
        <v>287</v>
      </c>
      <c r="F217" s="215" t="s">
        <v>288</v>
      </c>
      <c r="G217" s="216" t="s">
        <v>283</v>
      </c>
      <c r="H217" s="217">
        <v>12</v>
      </c>
      <c r="I217" s="218"/>
      <c r="J217" s="219">
        <f>ROUND(I217*H217,2)</f>
        <v>0</v>
      </c>
      <c r="K217" s="215" t="s">
        <v>19</v>
      </c>
      <c r="L217" s="45"/>
      <c r="M217" s="220" t="s">
        <v>19</v>
      </c>
      <c r="N217" s="221" t="s">
        <v>46</v>
      </c>
      <c r="O217" s="85"/>
      <c r="P217" s="222">
        <f>O217*H217</f>
        <v>0</v>
      </c>
      <c r="Q217" s="222">
        <v>0</v>
      </c>
      <c r="R217" s="222">
        <f>Q217*H217</f>
        <v>0</v>
      </c>
      <c r="S217" s="222">
        <v>0</v>
      </c>
      <c r="T217" s="223">
        <f>S217*H217</f>
        <v>0</v>
      </c>
      <c r="U217" s="39"/>
      <c r="V217" s="39"/>
      <c r="W217" s="39"/>
      <c r="X217" s="39"/>
      <c r="Y217" s="39"/>
      <c r="Z217" s="39"/>
      <c r="AA217" s="39"/>
      <c r="AB217" s="39"/>
      <c r="AC217" s="39"/>
      <c r="AD217" s="39"/>
      <c r="AE217" s="39"/>
      <c r="AR217" s="224" t="s">
        <v>252</v>
      </c>
      <c r="AT217" s="224" t="s">
        <v>153</v>
      </c>
      <c r="AU217" s="224" t="s">
        <v>177</v>
      </c>
      <c r="AY217" s="18" t="s">
        <v>151</v>
      </c>
      <c r="BE217" s="225">
        <f>IF(N217="základní",J217,0)</f>
        <v>0</v>
      </c>
      <c r="BF217" s="225">
        <f>IF(N217="snížená",J217,0)</f>
        <v>0</v>
      </c>
      <c r="BG217" s="225">
        <f>IF(N217="zákl. přenesená",J217,0)</f>
        <v>0</v>
      </c>
      <c r="BH217" s="225">
        <f>IF(N217="sníž. přenesená",J217,0)</f>
        <v>0</v>
      </c>
      <c r="BI217" s="225">
        <f>IF(N217="nulová",J217,0)</f>
        <v>0</v>
      </c>
      <c r="BJ217" s="18" t="s">
        <v>82</v>
      </c>
      <c r="BK217" s="225">
        <f>ROUND(I217*H217,2)</f>
        <v>0</v>
      </c>
      <c r="BL217" s="18" t="s">
        <v>252</v>
      </c>
      <c r="BM217" s="224" t="s">
        <v>289</v>
      </c>
    </row>
    <row r="218" s="12" customFormat="1" ht="20.88" customHeight="1">
      <c r="A218" s="12"/>
      <c r="B218" s="197"/>
      <c r="C218" s="198"/>
      <c r="D218" s="199" t="s">
        <v>74</v>
      </c>
      <c r="E218" s="211" t="s">
        <v>290</v>
      </c>
      <c r="F218" s="211" t="s">
        <v>291</v>
      </c>
      <c r="G218" s="198"/>
      <c r="H218" s="198"/>
      <c r="I218" s="201"/>
      <c r="J218" s="212">
        <f>BK218</f>
        <v>0</v>
      </c>
      <c r="K218" s="198"/>
      <c r="L218" s="203"/>
      <c r="M218" s="204"/>
      <c r="N218" s="205"/>
      <c r="O218" s="205"/>
      <c r="P218" s="206">
        <f>SUM(P219:P229)</f>
        <v>0</v>
      </c>
      <c r="Q218" s="205"/>
      <c r="R218" s="206">
        <f>SUM(R219:R229)</f>
        <v>0</v>
      </c>
      <c r="S218" s="205"/>
      <c r="T218" s="207">
        <f>SUM(T219:T229)</f>
        <v>0</v>
      </c>
      <c r="U218" s="12"/>
      <c r="V218" s="12"/>
      <c r="W218" s="12"/>
      <c r="X218" s="12"/>
      <c r="Y218" s="12"/>
      <c r="Z218" s="12"/>
      <c r="AA218" s="12"/>
      <c r="AB218" s="12"/>
      <c r="AC218" s="12"/>
      <c r="AD218" s="12"/>
      <c r="AE218" s="12"/>
      <c r="AR218" s="208" t="s">
        <v>82</v>
      </c>
      <c r="AT218" s="209" t="s">
        <v>74</v>
      </c>
      <c r="AU218" s="209" t="s">
        <v>84</v>
      </c>
      <c r="AY218" s="208" t="s">
        <v>151</v>
      </c>
      <c r="BK218" s="210">
        <f>SUM(BK219:BK229)</f>
        <v>0</v>
      </c>
    </row>
    <row r="219" s="2" customFormat="1" ht="16.5" customHeight="1">
      <c r="A219" s="39"/>
      <c r="B219" s="40"/>
      <c r="C219" s="213" t="s">
        <v>292</v>
      </c>
      <c r="D219" s="213" t="s">
        <v>153</v>
      </c>
      <c r="E219" s="214" t="s">
        <v>293</v>
      </c>
      <c r="F219" s="215" t="s">
        <v>294</v>
      </c>
      <c r="G219" s="216" t="s">
        <v>295</v>
      </c>
      <c r="H219" s="217">
        <v>1</v>
      </c>
      <c r="I219" s="218"/>
      <c r="J219" s="219">
        <f>ROUND(I219*H219,2)</f>
        <v>0</v>
      </c>
      <c r="K219" s="215" t="s">
        <v>19</v>
      </c>
      <c r="L219" s="45"/>
      <c r="M219" s="220" t="s">
        <v>19</v>
      </c>
      <c r="N219" s="221" t="s">
        <v>46</v>
      </c>
      <c r="O219" s="85"/>
      <c r="P219" s="222">
        <f>O219*H219</f>
        <v>0</v>
      </c>
      <c r="Q219" s="222">
        <v>0</v>
      </c>
      <c r="R219" s="222">
        <f>Q219*H219</f>
        <v>0</v>
      </c>
      <c r="S219" s="222">
        <v>0</v>
      </c>
      <c r="T219" s="223">
        <f>S219*H219</f>
        <v>0</v>
      </c>
      <c r="U219" s="39"/>
      <c r="V219" s="39"/>
      <c r="W219" s="39"/>
      <c r="X219" s="39"/>
      <c r="Y219" s="39"/>
      <c r="Z219" s="39"/>
      <c r="AA219" s="39"/>
      <c r="AB219" s="39"/>
      <c r="AC219" s="39"/>
      <c r="AD219" s="39"/>
      <c r="AE219" s="39"/>
      <c r="AR219" s="224" t="s">
        <v>252</v>
      </c>
      <c r="AT219" s="224" t="s">
        <v>153</v>
      </c>
      <c r="AU219" s="224" t="s">
        <v>177</v>
      </c>
      <c r="AY219" s="18" t="s">
        <v>151</v>
      </c>
      <c r="BE219" s="225">
        <f>IF(N219="základní",J219,0)</f>
        <v>0</v>
      </c>
      <c r="BF219" s="225">
        <f>IF(N219="snížená",J219,0)</f>
        <v>0</v>
      </c>
      <c r="BG219" s="225">
        <f>IF(N219="zákl. přenesená",J219,0)</f>
        <v>0</v>
      </c>
      <c r="BH219" s="225">
        <f>IF(N219="sníž. přenesená",J219,0)</f>
        <v>0</v>
      </c>
      <c r="BI219" s="225">
        <f>IF(N219="nulová",J219,0)</f>
        <v>0</v>
      </c>
      <c r="BJ219" s="18" t="s">
        <v>82</v>
      </c>
      <c r="BK219" s="225">
        <f>ROUND(I219*H219,2)</f>
        <v>0</v>
      </c>
      <c r="BL219" s="18" t="s">
        <v>252</v>
      </c>
      <c r="BM219" s="224" t="s">
        <v>296</v>
      </c>
    </row>
    <row r="220" s="2" customFormat="1" ht="16.5" customHeight="1">
      <c r="A220" s="39"/>
      <c r="B220" s="40"/>
      <c r="C220" s="213" t="s">
        <v>297</v>
      </c>
      <c r="D220" s="213" t="s">
        <v>153</v>
      </c>
      <c r="E220" s="214" t="s">
        <v>298</v>
      </c>
      <c r="F220" s="215" t="s">
        <v>299</v>
      </c>
      <c r="G220" s="216" t="s">
        <v>295</v>
      </c>
      <c r="H220" s="217">
        <v>1</v>
      </c>
      <c r="I220" s="218"/>
      <c r="J220" s="219">
        <f>ROUND(I220*H220,2)</f>
        <v>0</v>
      </c>
      <c r="K220" s="215" t="s">
        <v>19</v>
      </c>
      <c r="L220" s="45"/>
      <c r="M220" s="220" t="s">
        <v>19</v>
      </c>
      <c r="N220" s="221" t="s">
        <v>46</v>
      </c>
      <c r="O220" s="85"/>
      <c r="P220" s="222">
        <f>O220*H220</f>
        <v>0</v>
      </c>
      <c r="Q220" s="222">
        <v>0</v>
      </c>
      <c r="R220" s="222">
        <f>Q220*H220</f>
        <v>0</v>
      </c>
      <c r="S220" s="222">
        <v>0</v>
      </c>
      <c r="T220" s="223">
        <f>S220*H220</f>
        <v>0</v>
      </c>
      <c r="U220" s="39"/>
      <c r="V220" s="39"/>
      <c r="W220" s="39"/>
      <c r="X220" s="39"/>
      <c r="Y220" s="39"/>
      <c r="Z220" s="39"/>
      <c r="AA220" s="39"/>
      <c r="AB220" s="39"/>
      <c r="AC220" s="39"/>
      <c r="AD220" s="39"/>
      <c r="AE220" s="39"/>
      <c r="AR220" s="224" t="s">
        <v>252</v>
      </c>
      <c r="AT220" s="224" t="s">
        <v>153</v>
      </c>
      <c r="AU220" s="224" t="s">
        <v>177</v>
      </c>
      <c r="AY220" s="18" t="s">
        <v>151</v>
      </c>
      <c r="BE220" s="225">
        <f>IF(N220="základní",J220,0)</f>
        <v>0</v>
      </c>
      <c r="BF220" s="225">
        <f>IF(N220="snížená",J220,0)</f>
        <v>0</v>
      </c>
      <c r="BG220" s="225">
        <f>IF(N220="zákl. přenesená",J220,0)</f>
        <v>0</v>
      </c>
      <c r="BH220" s="225">
        <f>IF(N220="sníž. přenesená",J220,0)</f>
        <v>0</v>
      </c>
      <c r="BI220" s="225">
        <f>IF(N220="nulová",J220,0)</f>
        <v>0</v>
      </c>
      <c r="BJ220" s="18" t="s">
        <v>82</v>
      </c>
      <c r="BK220" s="225">
        <f>ROUND(I220*H220,2)</f>
        <v>0</v>
      </c>
      <c r="BL220" s="18" t="s">
        <v>252</v>
      </c>
      <c r="BM220" s="224" t="s">
        <v>300</v>
      </c>
    </row>
    <row r="221" s="2" customFormat="1" ht="16.5" customHeight="1">
      <c r="A221" s="39"/>
      <c r="B221" s="40"/>
      <c r="C221" s="213" t="s">
        <v>301</v>
      </c>
      <c r="D221" s="213" t="s">
        <v>153</v>
      </c>
      <c r="E221" s="214" t="s">
        <v>302</v>
      </c>
      <c r="F221" s="215" t="s">
        <v>303</v>
      </c>
      <c r="G221" s="216" t="s">
        <v>304</v>
      </c>
      <c r="H221" s="217">
        <v>1</v>
      </c>
      <c r="I221" s="218"/>
      <c r="J221" s="219">
        <f>ROUND(I221*H221,2)</f>
        <v>0</v>
      </c>
      <c r="K221" s="215" t="s">
        <v>19</v>
      </c>
      <c r="L221" s="45"/>
      <c r="M221" s="220" t="s">
        <v>19</v>
      </c>
      <c r="N221" s="221" t="s">
        <v>46</v>
      </c>
      <c r="O221" s="85"/>
      <c r="P221" s="222">
        <f>O221*H221</f>
        <v>0</v>
      </c>
      <c r="Q221" s="222">
        <v>0</v>
      </c>
      <c r="R221" s="222">
        <f>Q221*H221</f>
        <v>0</v>
      </c>
      <c r="S221" s="222">
        <v>0</v>
      </c>
      <c r="T221" s="223">
        <f>S221*H221</f>
        <v>0</v>
      </c>
      <c r="U221" s="39"/>
      <c r="V221" s="39"/>
      <c r="W221" s="39"/>
      <c r="X221" s="39"/>
      <c r="Y221" s="39"/>
      <c r="Z221" s="39"/>
      <c r="AA221" s="39"/>
      <c r="AB221" s="39"/>
      <c r="AC221" s="39"/>
      <c r="AD221" s="39"/>
      <c r="AE221" s="39"/>
      <c r="AR221" s="224" t="s">
        <v>252</v>
      </c>
      <c r="AT221" s="224" t="s">
        <v>153</v>
      </c>
      <c r="AU221" s="224" t="s">
        <v>177</v>
      </c>
      <c r="AY221" s="18" t="s">
        <v>151</v>
      </c>
      <c r="BE221" s="225">
        <f>IF(N221="základní",J221,0)</f>
        <v>0</v>
      </c>
      <c r="BF221" s="225">
        <f>IF(N221="snížená",J221,0)</f>
        <v>0</v>
      </c>
      <c r="BG221" s="225">
        <f>IF(N221="zákl. přenesená",J221,0)</f>
        <v>0</v>
      </c>
      <c r="BH221" s="225">
        <f>IF(N221="sníž. přenesená",J221,0)</f>
        <v>0</v>
      </c>
      <c r="BI221" s="225">
        <f>IF(N221="nulová",J221,0)</f>
        <v>0</v>
      </c>
      <c r="BJ221" s="18" t="s">
        <v>82</v>
      </c>
      <c r="BK221" s="225">
        <f>ROUND(I221*H221,2)</f>
        <v>0</v>
      </c>
      <c r="BL221" s="18" t="s">
        <v>252</v>
      </c>
      <c r="BM221" s="224" t="s">
        <v>305</v>
      </c>
    </row>
    <row r="222" s="2" customFormat="1" ht="16.5" customHeight="1">
      <c r="A222" s="39"/>
      <c r="B222" s="40"/>
      <c r="C222" s="213" t="s">
        <v>306</v>
      </c>
      <c r="D222" s="213" t="s">
        <v>153</v>
      </c>
      <c r="E222" s="214" t="s">
        <v>307</v>
      </c>
      <c r="F222" s="215" t="s">
        <v>308</v>
      </c>
      <c r="G222" s="216" t="s">
        <v>304</v>
      </c>
      <c r="H222" s="217">
        <v>1</v>
      </c>
      <c r="I222" s="218"/>
      <c r="J222" s="219">
        <f>ROUND(I222*H222,2)</f>
        <v>0</v>
      </c>
      <c r="K222" s="215" t="s">
        <v>19</v>
      </c>
      <c r="L222" s="45"/>
      <c r="M222" s="220" t="s">
        <v>19</v>
      </c>
      <c r="N222" s="221" t="s">
        <v>46</v>
      </c>
      <c r="O222" s="85"/>
      <c r="P222" s="222">
        <f>O222*H222</f>
        <v>0</v>
      </c>
      <c r="Q222" s="222">
        <v>0</v>
      </c>
      <c r="R222" s="222">
        <f>Q222*H222</f>
        <v>0</v>
      </c>
      <c r="S222" s="222">
        <v>0</v>
      </c>
      <c r="T222" s="223">
        <f>S222*H222</f>
        <v>0</v>
      </c>
      <c r="U222" s="39"/>
      <c r="V222" s="39"/>
      <c r="W222" s="39"/>
      <c r="X222" s="39"/>
      <c r="Y222" s="39"/>
      <c r="Z222" s="39"/>
      <c r="AA222" s="39"/>
      <c r="AB222" s="39"/>
      <c r="AC222" s="39"/>
      <c r="AD222" s="39"/>
      <c r="AE222" s="39"/>
      <c r="AR222" s="224" t="s">
        <v>252</v>
      </c>
      <c r="AT222" s="224" t="s">
        <v>153</v>
      </c>
      <c r="AU222" s="224" t="s">
        <v>177</v>
      </c>
      <c r="AY222" s="18" t="s">
        <v>151</v>
      </c>
      <c r="BE222" s="225">
        <f>IF(N222="základní",J222,0)</f>
        <v>0</v>
      </c>
      <c r="BF222" s="225">
        <f>IF(N222="snížená",J222,0)</f>
        <v>0</v>
      </c>
      <c r="BG222" s="225">
        <f>IF(N222="zákl. přenesená",J222,0)</f>
        <v>0</v>
      </c>
      <c r="BH222" s="225">
        <f>IF(N222="sníž. přenesená",J222,0)</f>
        <v>0</v>
      </c>
      <c r="BI222" s="225">
        <f>IF(N222="nulová",J222,0)</f>
        <v>0</v>
      </c>
      <c r="BJ222" s="18" t="s">
        <v>82</v>
      </c>
      <c r="BK222" s="225">
        <f>ROUND(I222*H222,2)</f>
        <v>0</v>
      </c>
      <c r="BL222" s="18" t="s">
        <v>252</v>
      </c>
      <c r="BM222" s="224" t="s">
        <v>309</v>
      </c>
    </row>
    <row r="223" s="2" customFormat="1" ht="16.5" customHeight="1">
      <c r="A223" s="39"/>
      <c r="B223" s="40"/>
      <c r="C223" s="213" t="s">
        <v>310</v>
      </c>
      <c r="D223" s="213" t="s">
        <v>153</v>
      </c>
      <c r="E223" s="214" t="s">
        <v>311</v>
      </c>
      <c r="F223" s="215" t="s">
        <v>312</v>
      </c>
      <c r="G223" s="216" t="s">
        <v>304</v>
      </c>
      <c r="H223" s="217">
        <v>1</v>
      </c>
      <c r="I223" s="218"/>
      <c r="J223" s="219">
        <f>ROUND(I223*H223,2)</f>
        <v>0</v>
      </c>
      <c r="K223" s="215" t="s">
        <v>19</v>
      </c>
      <c r="L223" s="45"/>
      <c r="M223" s="220" t="s">
        <v>19</v>
      </c>
      <c r="N223" s="221" t="s">
        <v>46</v>
      </c>
      <c r="O223" s="85"/>
      <c r="P223" s="222">
        <f>O223*H223</f>
        <v>0</v>
      </c>
      <c r="Q223" s="222">
        <v>0</v>
      </c>
      <c r="R223" s="222">
        <f>Q223*H223</f>
        <v>0</v>
      </c>
      <c r="S223" s="222">
        <v>0</v>
      </c>
      <c r="T223" s="223">
        <f>S223*H223</f>
        <v>0</v>
      </c>
      <c r="U223" s="39"/>
      <c r="V223" s="39"/>
      <c r="W223" s="39"/>
      <c r="X223" s="39"/>
      <c r="Y223" s="39"/>
      <c r="Z223" s="39"/>
      <c r="AA223" s="39"/>
      <c r="AB223" s="39"/>
      <c r="AC223" s="39"/>
      <c r="AD223" s="39"/>
      <c r="AE223" s="39"/>
      <c r="AR223" s="224" t="s">
        <v>252</v>
      </c>
      <c r="AT223" s="224" t="s">
        <v>153</v>
      </c>
      <c r="AU223" s="224" t="s">
        <v>177</v>
      </c>
      <c r="AY223" s="18" t="s">
        <v>151</v>
      </c>
      <c r="BE223" s="225">
        <f>IF(N223="základní",J223,0)</f>
        <v>0</v>
      </c>
      <c r="BF223" s="225">
        <f>IF(N223="snížená",J223,0)</f>
        <v>0</v>
      </c>
      <c r="BG223" s="225">
        <f>IF(N223="zákl. přenesená",J223,0)</f>
        <v>0</v>
      </c>
      <c r="BH223" s="225">
        <f>IF(N223="sníž. přenesená",J223,0)</f>
        <v>0</v>
      </c>
      <c r="BI223" s="225">
        <f>IF(N223="nulová",J223,0)</f>
        <v>0</v>
      </c>
      <c r="BJ223" s="18" t="s">
        <v>82</v>
      </c>
      <c r="BK223" s="225">
        <f>ROUND(I223*H223,2)</f>
        <v>0</v>
      </c>
      <c r="BL223" s="18" t="s">
        <v>252</v>
      </c>
      <c r="BM223" s="224" t="s">
        <v>313</v>
      </c>
    </row>
    <row r="224" s="2" customFormat="1" ht="16.5" customHeight="1">
      <c r="A224" s="39"/>
      <c r="B224" s="40"/>
      <c r="C224" s="213" t="s">
        <v>314</v>
      </c>
      <c r="D224" s="213" t="s">
        <v>153</v>
      </c>
      <c r="E224" s="214" t="s">
        <v>315</v>
      </c>
      <c r="F224" s="215" t="s">
        <v>316</v>
      </c>
      <c r="G224" s="216" t="s">
        <v>304</v>
      </c>
      <c r="H224" s="217">
        <v>1</v>
      </c>
      <c r="I224" s="218"/>
      <c r="J224" s="219">
        <f>ROUND(I224*H224,2)</f>
        <v>0</v>
      </c>
      <c r="K224" s="215" t="s">
        <v>19</v>
      </c>
      <c r="L224" s="45"/>
      <c r="M224" s="220" t="s">
        <v>19</v>
      </c>
      <c r="N224" s="221" t="s">
        <v>46</v>
      </c>
      <c r="O224" s="85"/>
      <c r="P224" s="222">
        <f>O224*H224</f>
        <v>0</v>
      </c>
      <c r="Q224" s="222">
        <v>0</v>
      </c>
      <c r="R224" s="222">
        <f>Q224*H224</f>
        <v>0</v>
      </c>
      <c r="S224" s="222">
        <v>0</v>
      </c>
      <c r="T224" s="223">
        <f>S224*H224</f>
        <v>0</v>
      </c>
      <c r="U224" s="39"/>
      <c r="V224" s="39"/>
      <c r="W224" s="39"/>
      <c r="X224" s="39"/>
      <c r="Y224" s="39"/>
      <c r="Z224" s="39"/>
      <c r="AA224" s="39"/>
      <c r="AB224" s="39"/>
      <c r="AC224" s="39"/>
      <c r="AD224" s="39"/>
      <c r="AE224" s="39"/>
      <c r="AR224" s="224" t="s">
        <v>252</v>
      </c>
      <c r="AT224" s="224" t="s">
        <v>153</v>
      </c>
      <c r="AU224" s="224" t="s">
        <v>177</v>
      </c>
      <c r="AY224" s="18" t="s">
        <v>151</v>
      </c>
      <c r="BE224" s="225">
        <f>IF(N224="základní",J224,0)</f>
        <v>0</v>
      </c>
      <c r="BF224" s="225">
        <f>IF(N224="snížená",J224,0)</f>
        <v>0</v>
      </c>
      <c r="BG224" s="225">
        <f>IF(N224="zákl. přenesená",J224,0)</f>
        <v>0</v>
      </c>
      <c r="BH224" s="225">
        <f>IF(N224="sníž. přenesená",J224,0)</f>
        <v>0</v>
      </c>
      <c r="BI224" s="225">
        <f>IF(N224="nulová",J224,0)</f>
        <v>0</v>
      </c>
      <c r="BJ224" s="18" t="s">
        <v>82</v>
      </c>
      <c r="BK224" s="225">
        <f>ROUND(I224*H224,2)</f>
        <v>0</v>
      </c>
      <c r="BL224" s="18" t="s">
        <v>252</v>
      </c>
      <c r="BM224" s="224" t="s">
        <v>317</v>
      </c>
    </row>
    <row r="225" s="2" customFormat="1" ht="16.5" customHeight="1">
      <c r="A225" s="39"/>
      <c r="B225" s="40"/>
      <c r="C225" s="213" t="s">
        <v>318</v>
      </c>
      <c r="D225" s="213" t="s">
        <v>153</v>
      </c>
      <c r="E225" s="214" t="s">
        <v>319</v>
      </c>
      <c r="F225" s="215" t="s">
        <v>320</v>
      </c>
      <c r="G225" s="216" t="s">
        <v>304</v>
      </c>
      <c r="H225" s="217">
        <v>1</v>
      </c>
      <c r="I225" s="218"/>
      <c r="J225" s="219">
        <f>ROUND(I225*H225,2)</f>
        <v>0</v>
      </c>
      <c r="K225" s="215" t="s">
        <v>19</v>
      </c>
      <c r="L225" s="45"/>
      <c r="M225" s="220" t="s">
        <v>19</v>
      </c>
      <c r="N225" s="221" t="s">
        <v>46</v>
      </c>
      <c r="O225" s="85"/>
      <c r="P225" s="222">
        <f>O225*H225</f>
        <v>0</v>
      </c>
      <c r="Q225" s="222">
        <v>0</v>
      </c>
      <c r="R225" s="222">
        <f>Q225*H225</f>
        <v>0</v>
      </c>
      <c r="S225" s="222">
        <v>0</v>
      </c>
      <c r="T225" s="223">
        <f>S225*H225</f>
        <v>0</v>
      </c>
      <c r="U225" s="39"/>
      <c r="V225" s="39"/>
      <c r="W225" s="39"/>
      <c r="X225" s="39"/>
      <c r="Y225" s="39"/>
      <c r="Z225" s="39"/>
      <c r="AA225" s="39"/>
      <c r="AB225" s="39"/>
      <c r="AC225" s="39"/>
      <c r="AD225" s="39"/>
      <c r="AE225" s="39"/>
      <c r="AR225" s="224" t="s">
        <v>252</v>
      </c>
      <c r="AT225" s="224" t="s">
        <v>153</v>
      </c>
      <c r="AU225" s="224" t="s">
        <v>177</v>
      </c>
      <c r="AY225" s="18" t="s">
        <v>151</v>
      </c>
      <c r="BE225" s="225">
        <f>IF(N225="základní",J225,0)</f>
        <v>0</v>
      </c>
      <c r="BF225" s="225">
        <f>IF(N225="snížená",J225,0)</f>
        <v>0</v>
      </c>
      <c r="BG225" s="225">
        <f>IF(N225="zákl. přenesená",J225,0)</f>
        <v>0</v>
      </c>
      <c r="BH225" s="225">
        <f>IF(N225="sníž. přenesená",J225,0)</f>
        <v>0</v>
      </c>
      <c r="BI225" s="225">
        <f>IF(N225="nulová",J225,0)</f>
        <v>0</v>
      </c>
      <c r="BJ225" s="18" t="s">
        <v>82</v>
      </c>
      <c r="BK225" s="225">
        <f>ROUND(I225*H225,2)</f>
        <v>0</v>
      </c>
      <c r="BL225" s="18" t="s">
        <v>252</v>
      </c>
      <c r="BM225" s="224" t="s">
        <v>321</v>
      </c>
    </row>
    <row r="226" s="2" customFormat="1" ht="16.5" customHeight="1">
      <c r="A226" s="39"/>
      <c r="B226" s="40"/>
      <c r="C226" s="213" t="s">
        <v>322</v>
      </c>
      <c r="D226" s="213" t="s">
        <v>153</v>
      </c>
      <c r="E226" s="214" t="s">
        <v>323</v>
      </c>
      <c r="F226" s="215" t="s">
        <v>303</v>
      </c>
      <c r="G226" s="216" t="s">
        <v>304</v>
      </c>
      <c r="H226" s="217">
        <v>1</v>
      </c>
      <c r="I226" s="218"/>
      <c r="J226" s="219">
        <f>ROUND(I226*H226,2)</f>
        <v>0</v>
      </c>
      <c r="K226" s="215" t="s">
        <v>19</v>
      </c>
      <c r="L226" s="45"/>
      <c r="M226" s="220" t="s">
        <v>19</v>
      </c>
      <c r="N226" s="221" t="s">
        <v>46</v>
      </c>
      <c r="O226" s="85"/>
      <c r="P226" s="222">
        <f>O226*H226</f>
        <v>0</v>
      </c>
      <c r="Q226" s="222">
        <v>0</v>
      </c>
      <c r="R226" s="222">
        <f>Q226*H226</f>
        <v>0</v>
      </c>
      <c r="S226" s="222">
        <v>0</v>
      </c>
      <c r="T226" s="223">
        <f>S226*H226</f>
        <v>0</v>
      </c>
      <c r="U226" s="39"/>
      <c r="V226" s="39"/>
      <c r="W226" s="39"/>
      <c r="X226" s="39"/>
      <c r="Y226" s="39"/>
      <c r="Z226" s="39"/>
      <c r="AA226" s="39"/>
      <c r="AB226" s="39"/>
      <c r="AC226" s="39"/>
      <c r="AD226" s="39"/>
      <c r="AE226" s="39"/>
      <c r="AR226" s="224" t="s">
        <v>252</v>
      </c>
      <c r="AT226" s="224" t="s">
        <v>153</v>
      </c>
      <c r="AU226" s="224" t="s">
        <v>177</v>
      </c>
      <c r="AY226" s="18" t="s">
        <v>151</v>
      </c>
      <c r="BE226" s="225">
        <f>IF(N226="základní",J226,0)</f>
        <v>0</v>
      </c>
      <c r="BF226" s="225">
        <f>IF(N226="snížená",J226,0)</f>
        <v>0</v>
      </c>
      <c r="BG226" s="225">
        <f>IF(N226="zákl. přenesená",J226,0)</f>
        <v>0</v>
      </c>
      <c r="BH226" s="225">
        <f>IF(N226="sníž. přenesená",J226,0)</f>
        <v>0</v>
      </c>
      <c r="BI226" s="225">
        <f>IF(N226="nulová",J226,0)</f>
        <v>0</v>
      </c>
      <c r="BJ226" s="18" t="s">
        <v>82</v>
      </c>
      <c r="BK226" s="225">
        <f>ROUND(I226*H226,2)</f>
        <v>0</v>
      </c>
      <c r="BL226" s="18" t="s">
        <v>252</v>
      </c>
      <c r="BM226" s="224" t="s">
        <v>324</v>
      </c>
    </row>
    <row r="227" s="2" customFormat="1" ht="16.5" customHeight="1">
      <c r="A227" s="39"/>
      <c r="B227" s="40"/>
      <c r="C227" s="213" t="s">
        <v>325</v>
      </c>
      <c r="D227" s="213" t="s">
        <v>153</v>
      </c>
      <c r="E227" s="214" t="s">
        <v>326</v>
      </c>
      <c r="F227" s="215" t="s">
        <v>308</v>
      </c>
      <c r="G227" s="216" t="s">
        <v>304</v>
      </c>
      <c r="H227" s="217">
        <v>2</v>
      </c>
      <c r="I227" s="218"/>
      <c r="J227" s="219">
        <f>ROUND(I227*H227,2)</f>
        <v>0</v>
      </c>
      <c r="K227" s="215" t="s">
        <v>19</v>
      </c>
      <c r="L227" s="45"/>
      <c r="M227" s="220" t="s">
        <v>19</v>
      </c>
      <c r="N227" s="221" t="s">
        <v>46</v>
      </c>
      <c r="O227" s="85"/>
      <c r="P227" s="222">
        <f>O227*H227</f>
        <v>0</v>
      </c>
      <c r="Q227" s="222">
        <v>0</v>
      </c>
      <c r="R227" s="222">
        <f>Q227*H227</f>
        <v>0</v>
      </c>
      <c r="S227" s="222">
        <v>0</v>
      </c>
      <c r="T227" s="223">
        <f>S227*H227</f>
        <v>0</v>
      </c>
      <c r="U227" s="39"/>
      <c r="V227" s="39"/>
      <c r="W227" s="39"/>
      <c r="X227" s="39"/>
      <c r="Y227" s="39"/>
      <c r="Z227" s="39"/>
      <c r="AA227" s="39"/>
      <c r="AB227" s="39"/>
      <c r="AC227" s="39"/>
      <c r="AD227" s="39"/>
      <c r="AE227" s="39"/>
      <c r="AR227" s="224" t="s">
        <v>252</v>
      </c>
      <c r="AT227" s="224" t="s">
        <v>153</v>
      </c>
      <c r="AU227" s="224" t="s">
        <v>177</v>
      </c>
      <c r="AY227" s="18" t="s">
        <v>151</v>
      </c>
      <c r="BE227" s="225">
        <f>IF(N227="základní",J227,0)</f>
        <v>0</v>
      </c>
      <c r="BF227" s="225">
        <f>IF(N227="snížená",J227,0)</f>
        <v>0</v>
      </c>
      <c r="BG227" s="225">
        <f>IF(N227="zákl. přenesená",J227,0)</f>
        <v>0</v>
      </c>
      <c r="BH227" s="225">
        <f>IF(N227="sníž. přenesená",J227,0)</f>
        <v>0</v>
      </c>
      <c r="BI227" s="225">
        <f>IF(N227="nulová",J227,0)</f>
        <v>0</v>
      </c>
      <c r="BJ227" s="18" t="s">
        <v>82</v>
      </c>
      <c r="BK227" s="225">
        <f>ROUND(I227*H227,2)</f>
        <v>0</v>
      </c>
      <c r="BL227" s="18" t="s">
        <v>252</v>
      </c>
      <c r="BM227" s="224" t="s">
        <v>327</v>
      </c>
    </row>
    <row r="228" s="2" customFormat="1" ht="16.5" customHeight="1">
      <c r="A228" s="39"/>
      <c r="B228" s="40"/>
      <c r="C228" s="213" t="s">
        <v>328</v>
      </c>
      <c r="D228" s="213" t="s">
        <v>153</v>
      </c>
      <c r="E228" s="214" t="s">
        <v>329</v>
      </c>
      <c r="F228" s="215" t="s">
        <v>316</v>
      </c>
      <c r="G228" s="216" t="s">
        <v>304</v>
      </c>
      <c r="H228" s="217">
        <v>1</v>
      </c>
      <c r="I228" s="218"/>
      <c r="J228" s="219">
        <f>ROUND(I228*H228,2)</f>
        <v>0</v>
      </c>
      <c r="K228" s="215" t="s">
        <v>19</v>
      </c>
      <c r="L228" s="45"/>
      <c r="M228" s="220" t="s">
        <v>19</v>
      </c>
      <c r="N228" s="221" t="s">
        <v>46</v>
      </c>
      <c r="O228" s="85"/>
      <c r="P228" s="222">
        <f>O228*H228</f>
        <v>0</v>
      </c>
      <c r="Q228" s="222">
        <v>0</v>
      </c>
      <c r="R228" s="222">
        <f>Q228*H228</f>
        <v>0</v>
      </c>
      <c r="S228" s="222">
        <v>0</v>
      </c>
      <c r="T228" s="223">
        <f>S228*H228</f>
        <v>0</v>
      </c>
      <c r="U228" s="39"/>
      <c r="V228" s="39"/>
      <c r="W228" s="39"/>
      <c r="X228" s="39"/>
      <c r="Y228" s="39"/>
      <c r="Z228" s="39"/>
      <c r="AA228" s="39"/>
      <c r="AB228" s="39"/>
      <c r="AC228" s="39"/>
      <c r="AD228" s="39"/>
      <c r="AE228" s="39"/>
      <c r="AR228" s="224" t="s">
        <v>252</v>
      </c>
      <c r="AT228" s="224" t="s">
        <v>153</v>
      </c>
      <c r="AU228" s="224" t="s">
        <v>177</v>
      </c>
      <c r="AY228" s="18" t="s">
        <v>151</v>
      </c>
      <c r="BE228" s="225">
        <f>IF(N228="základní",J228,0)</f>
        <v>0</v>
      </c>
      <c r="BF228" s="225">
        <f>IF(N228="snížená",J228,0)</f>
        <v>0</v>
      </c>
      <c r="BG228" s="225">
        <f>IF(N228="zákl. přenesená",J228,0)</f>
        <v>0</v>
      </c>
      <c r="BH228" s="225">
        <f>IF(N228="sníž. přenesená",J228,0)</f>
        <v>0</v>
      </c>
      <c r="BI228" s="225">
        <f>IF(N228="nulová",J228,0)</f>
        <v>0</v>
      </c>
      <c r="BJ228" s="18" t="s">
        <v>82</v>
      </c>
      <c r="BK228" s="225">
        <f>ROUND(I228*H228,2)</f>
        <v>0</v>
      </c>
      <c r="BL228" s="18" t="s">
        <v>252</v>
      </c>
      <c r="BM228" s="224" t="s">
        <v>330</v>
      </c>
    </row>
    <row r="229" s="2" customFormat="1" ht="16.5" customHeight="1">
      <c r="A229" s="39"/>
      <c r="B229" s="40"/>
      <c r="C229" s="213" t="s">
        <v>331</v>
      </c>
      <c r="D229" s="213" t="s">
        <v>153</v>
      </c>
      <c r="E229" s="214" t="s">
        <v>332</v>
      </c>
      <c r="F229" s="215" t="s">
        <v>320</v>
      </c>
      <c r="G229" s="216" t="s">
        <v>304</v>
      </c>
      <c r="H229" s="217">
        <v>1</v>
      </c>
      <c r="I229" s="218"/>
      <c r="J229" s="219">
        <f>ROUND(I229*H229,2)</f>
        <v>0</v>
      </c>
      <c r="K229" s="215" t="s">
        <v>19</v>
      </c>
      <c r="L229" s="45"/>
      <c r="M229" s="220" t="s">
        <v>19</v>
      </c>
      <c r="N229" s="221" t="s">
        <v>46</v>
      </c>
      <c r="O229" s="85"/>
      <c r="P229" s="222">
        <f>O229*H229</f>
        <v>0</v>
      </c>
      <c r="Q229" s="222">
        <v>0</v>
      </c>
      <c r="R229" s="222">
        <f>Q229*H229</f>
        <v>0</v>
      </c>
      <c r="S229" s="222">
        <v>0</v>
      </c>
      <c r="T229" s="223">
        <f>S229*H229</f>
        <v>0</v>
      </c>
      <c r="U229" s="39"/>
      <c r="V229" s="39"/>
      <c r="W229" s="39"/>
      <c r="X229" s="39"/>
      <c r="Y229" s="39"/>
      <c r="Z229" s="39"/>
      <c r="AA229" s="39"/>
      <c r="AB229" s="39"/>
      <c r="AC229" s="39"/>
      <c r="AD229" s="39"/>
      <c r="AE229" s="39"/>
      <c r="AR229" s="224" t="s">
        <v>252</v>
      </c>
      <c r="AT229" s="224" t="s">
        <v>153</v>
      </c>
      <c r="AU229" s="224" t="s">
        <v>177</v>
      </c>
      <c r="AY229" s="18" t="s">
        <v>151</v>
      </c>
      <c r="BE229" s="225">
        <f>IF(N229="základní",J229,0)</f>
        <v>0</v>
      </c>
      <c r="BF229" s="225">
        <f>IF(N229="snížená",J229,0)</f>
        <v>0</v>
      </c>
      <c r="BG229" s="225">
        <f>IF(N229="zákl. přenesená",J229,0)</f>
        <v>0</v>
      </c>
      <c r="BH229" s="225">
        <f>IF(N229="sníž. přenesená",J229,0)</f>
        <v>0</v>
      </c>
      <c r="BI229" s="225">
        <f>IF(N229="nulová",J229,0)</f>
        <v>0</v>
      </c>
      <c r="BJ229" s="18" t="s">
        <v>82</v>
      </c>
      <c r="BK229" s="225">
        <f>ROUND(I229*H229,2)</f>
        <v>0</v>
      </c>
      <c r="BL229" s="18" t="s">
        <v>252</v>
      </c>
      <c r="BM229" s="224" t="s">
        <v>333</v>
      </c>
    </row>
    <row r="230" s="12" customFormat="1" ht="20.88" customHeight="1">
      <c r="A230" s="12"/>
      <c r="B230" s="197"/>
      <c r="C230" s="198"/>
      <c r="D230" s="199" t="s">
        <v>74</v>
      </c>
      <c r="E230" s="211" t="s">
        <v>334</v>
      </c>
      <c r="F230" s="211" t="s">
        <v>335</v>
      </c>
      <c r="G230" s="198"/>
      <c r="H230" s="198"/>
      <c r="I230" s="201"/>
      <c r="J230" s="212">
        <f>BK230</f>
        <v>0</v>
      </c>
      <c r="K230" s="198"/>
      <c r="L230" s="203"/>
      <c r="M230" s="204"/>
      <c r="N230" s="205"/>
      <c r="O230" s="205"/>
      <c r="P230" s="206">
        <f>SUM(P231:P232)</f>
        <v>0</v>
      </c>
      <c r="Q230" s="205"/>
      <c r="R230" s="206">
        <f>SUM(R231:R232)</f>
        <v>0</v>
      </c>
      <c r="S230" s="205"/>
      <c r="T230" s="207">
        <f>SUM(T231:T232)</f>
        <v>0</v>
      </c>
      <c r="U230" s="12"/>
      <c r="V230" s="12"/>
      <c r="W230" s="12"/>
      <c r="X230" s="12"/>
      <c r="Y230" s="12"/>
      <c r="Z230" s="12"/>
      <c r="AA230" s="12"/>
      <c r="AB230" s="12"/>
      <c r="AC230" s="12"/>
      <c r="AD230" s="12"/>
      <c r="AE230" s="12"/>
      <c r="AR230" s="208" t="s">
        <v>82</v>
      </c>
      <c r="AT230" s="209" t="s">
        <v>74</v>
      </c>
      <c r="AU230" s="209" t="s">
        <v>84</v>
      </c>
      <c r="AY230" s="208" t="s">
        <v>151</v>
      </c>
      <c r="BK230" s="210">
        <f>SUM(BK231:BK232)</f>
        <v>0</v>
      </c>
    </row>
    <row r="231" s="2" customFormat="1" ht="16.5" customHeight="1">
      <c r="A231" s="39"/>
      <c r="B231" s="40"/>
      <c r="C231" s="213" t="s">
        <v>336</v>
      </c>
      <c r="D231" s="213" t="s">
        <v>153</v>
      </c>
      <c r="E231" s="214" t="s">
        <v>337</v>
      </c>
      <c r="F231" s="215" t="s">
        <v>338</v>
      </c>
      <c r="G231" s="216" t="s">
        <v>339</v>
      </c>
      <c r="H231" s="217">
        <v>1</v>
      </c>
      <c r="I231" s="218"/>
      <c r="J231" s="219">
        <f>ROUND(I231*H231,2)</f>
        <v>0</v>
      </c>
      <c r="K231" s="215" t="s">
        <v>19</v>
      </c>
      <c r="L231" s="45"/>
      <c r="M231" s="220" t="s">
        <v>19</v>
      </c>
      <c r="N231" s="221" t="s">
        <v>46</v>
      </c>
      <c r="O231" s="85"/>
      <c r="P231" s="222">
        <f>O231*H231</f>
        <v>0</v>
      </c>
      <c r="Q231" s="222">
        <v>0</v>
      </c>
      <c r="R231" s="222">
        <f>Q231*H231</f>
        <v>0</v>
      </c>
      <c r="S231" s="222">
        <v>0</v>
      </c>
      <c r="T231" s="223">
        <f>S231*H231</f>
        <v>0</v>
      </c>
      <c r="U231" s="39"/>
      <c r="V231" s="39"/>
      <c r="W231" s="39"/>
      <c r="X231" s="39"/>
      <c r="Y231" s="39"/>
      <c r="Z231" s="39"/>
      <c r="AA231" s="39"/>
      <c r="AB231" s="39"/>
      <c r="AC231" s="39"/>
      <c r="AD231" s="39"/>
      <c r="AE231" s="39"/>
      <c r="AR231" s="224" t="s">
        <v>252</v>
      </c>
      <c r="AT231" s="224" t="s">
        <v>153</v>
      </c>
      <c r="AU231" s="224" t="s">
        <v>177</v>
      </c>
      <c r="AY231" s="18" t="s">
        <v>151</v>
      </c>
      <c r="BE231" s="225">
        <f>IF(N231="základní",J231,0)</f>
        <v>0</v>
      </c>
      <c r="BF231" s="225">
        <f>IF(N231="snížená",J231,0)</f>
        <v>0</v>
      </c>
      <c r="BG231" s="225">
        <f>IF(N231="zákl. přenesená",J231,0)</f>
        <v>0</v>
      </c>
      <c r="BH231" s="225">
        <f>IF(N231="sníž. přenesená",J231,0)</f>
        <v>0</v>
      </c>
      <c r="BI231" s="225">
        <f>IF(N231="nulová",J231,0)</f>
        <v>0</v>
      </c>
      <c r="BJ231" s="18" t="s">
        <v>82</v>
      </c>
      <c r="BK231" s="225">
        <f>ROUND(I231*H231,2)</f>
        <v>0</v>
      </c>
      <c r="BL231" s="18" t="s">
        <v>252</v>
      </c>
      <c r="BM231" s="224" t="s">
        <v>340</v>
      </c>
    </row>
    <row r="232" s="2" customFormat="1">
      <c r="A232" s="39"/>
      <c r="B232" s="40"/>
      <c r="C232" s="41"/>
      <c r="D232" s="228" t="s">
        <v>285</v>
      </c>
      <c r="E232" s="41"/>
      <c r="F232" s="269" t="s">
        <v>341</v>
      </c>
      <c r="G232" s="41"/>
      <c r="H232" s="41"/>
      <c r="I232" s="270"/>
      <c r="J232" s="41"/>
      <c r="K232" s="41"/>
      <c r="L232" s="45"/>
      <c r="M232" s="271"/>
      <c r="N232" s="272"/>
      <c r="O232" s="85"/>
      <c r="P232" s="85"/>
      <c r="Q232" s="85"/>
      <c r="R232" s="85"/>
      <c r="S232" s="85"/>
      <c r="T232" s="86"/>
      <c r="U232" s="39"/>
      <c r="V232" s="39"/>
      <c r="W232" s="39"/>
      <c r="X232" s="39"/>
      <c r="Y232" s="39"/>
      <c r="Z232" s="39"/>
      <c r="AA232" s="39"/>
      <c r="AB232" s="39"/>
      <c r="AC232" s="39"/>
      <c r="AD232" s="39"/>
      <c r="AE232" s="39"/>
      <c r="AT232" s="18" t="s">
        <v>285</v>
      </c>
      <c r="AU232" s="18" t="s">
        <v>177</v>
      </c>
    </row>
    <row r="233" s="12" customFormat="1" ht="20.88" customHeight="1">
      <c r="A233" s="12"/>
      <c r="B233" s="197"/>
      <c r="C233" s="198"/>
      <c r="D233" s="199" t="s">
        <v>74</v>
      </c>
      <c r="E233" s="211" t="s">
        <v>342</v>
      </c>
      <c r="F233" s="211" t="s">
        <v>343</v>
      </c>
      <c r="G233" s="198"/>
      <c r="H233" s="198"/>
      <c r="I233" s="201"/>
      <c r="J233" s="212">
        <f>BK233</f>
        <v>0</v>
      </c>
      <c r="K233" s="198"/>
      <c r="L233" s="203"/>
      <c r="M233" s="204"/>
      <c r="N233" s="205"/>
      <c r="O233" s="205"/>
      <c r="P233" s="206">
        <f>SUM(P234:P235)</f>
        <v>0</v>
      </c>
      <c r="Q233" s="205"/>
      <c r="R233" s="206">
        <f>SUM(R234:R235)</f>
        <v>0</v>
      </c>
      <c r="S233" s="205"/>
      <c r="T233" s="207">
        <f>SUM(T234:T235)</f>
        <v>0</v>
      </c>
      <c r="U233" s="12"/>
      <c r="V233" s="12"/>
      <c r="W233" s="12"/>
      <c r="X233" s="12"/>
      <c r="Y233" s="12"/>
      <c r="Z233" s="12"/>
      <c r="AA233" s="12"/>
      <c r="AB233" s="12"/>
      <c r="AC233" s="12"/>
      <c r="AD233" s="12"/>
      <c r="AE233" s="12"/>
      <c r="AR233" s="208" t="s">
        <v>82</v>
      </c>
      <c r="AT233" s="209" t="s">
        <v>74</v>
      </c>
      <c r="AU233" s="209" t="s">
        <v>84</v>
      </c>
      <c r="AY233" s="208" t="s">
        <v>151</v>
      </c>
      <c r="BK233" s="210">
        <f>SUM(BK234:BK235)</f>
        <v>0</v>
      </c>
    </row>
    <row r="234" s="2" customFormat="1" ht="16.5" customHeight="1">
      <c r="A234" s="39"/>
      <c r="B234" s="40"/>
      <c r="C234" s="213" t="s">
        <v>344</v>
      </c>
      <c r="D234" s="213" t="s">
        <v>153</v>
      </c>
      <c r="E234" s="214" t="s">
        <v>345</v>
      </c>
      <c r="F234" s="215" t="s">
        <v>346</v>
      </c>
      <c r="G234" s="216" t="s">
        <v>339</v>
      </c>
      <c r="H234" s="217">
        <v>1</v>
      </c>
      <c r="I234" s="218"/>
      <c r="J234" s="219">
        <f>ROUND(I234*H234,2)</f>
        <v>0</v>
      </c>
      <c r="K234" s="215" t="s">
        <v>19</v>
      </c>
      <c r="L234" s="45"/>
      <c r="M234" s="220" t="s">
        <v>19</v>
      </c>
      <c r="N234" s="221" t="s">
        <v>46</v>
      </c>
      <c r="O234" s="85"/>
      <c r="P234" s="222">
        <f>O234*H234</f>
        <v>0</v>
      </c>
      <c r="Q234" s="222">
        <v>0</v>
      </c>
      <c r="R234" s="222">
        <f>Q234*H234</f>
        <v>0</v>
      </c>
      <c r="S234" s="222">
        <v>0</v>
      </c>
      <c r="T234" s="223">
        <f>S234*H234</f>
        <v>0</v>
      </c>
      <c r="U234" s="39"/>
      <c r="V234" s="39"/>
      <c r="W234" s="39"/>
      <c r="X234" s="39"/>
      <c r="Y234" s="39"/>
      <c r="Z234" s="39"/>
      <c r="AA234" s="39"/>
      <c r="AB234" s="39"/>
      <c r="AC234" s="39"/>
      <c r="AD234" s="39"/>
      <c r="AE234" s="39"/>
      <c r="AR234" s="224" t="s">
        <v>252</v>
      </c>
      <c r="AT234" s="224" t="s">
        <v>153</v>
      </c>
      <c r="AU234" s="224" t="s">
        <v>177</v>
      </c>
      <c r="AY234" s="18" t="s">
        <v>151</v>
      </c>
      <c r="BE234" s="225">
        <f>IF(N234="základní",J234,0)</f>
        <v>0</v>
      </c>
      <c r="BF234" s="225">
        <f>IF(N234="snížená",J234,0)</f>
        <v>0</v>
      </c>
      <c r="BG234" s="225">
        <f>IF(N234="zákl. přenesená",J234,0)</f>
        <v>0</v>
      </c>
      <c r="BH234" s="225">
        <f>IF(N234="sníž. přenesená",J234,0)</f>
        <v>0</v>
      </c>
      <c r="BI234" s="225">
        <f>IF(N234="nulová",J234,0)</f>
        <v>0</v>
      </c>
      <c r="BJ234" s="18" t="s">
        <v>82</v>
      </c>
      <c r="BK234" s="225">
        <f>ROUND(I234*H234,2)</f>
        <v>0</v>
      </c>
      <c r="BL234" s="18" t="s">
        <v>252</v>
      </c>
      <c r="BM234" s="224" t="s">
        <v>347</v>
      </c>
    </row>
    <row r="235" s="2" customFormat="1" ht="16.5" customHeight="1">
      <c r="A235" s="39"/>
      <c r="B235" s="40"/>
      <c r="C235" s="213" t="s">
        <v>348</v>
      </c>
      <c r="D235" s="213" t="s">
        <v>153</v>
      </c>
      <c r="E235" s="214" t="s">
        <v>349</v>
      </c>
      <c r="F235" s="215" t="s">
        <v>350</v>
      </c>
      <c r="G235" s="216" t="s">
        <v>339</v>
      </c>
      <c r="H235" s="217">
        <v>1</v>
      </c>
      <c r="I235" s="218"/>
      <c r="J235" s="219">
        <f>ROUND(I235*H235,2)</f>
        <v>0</v>
      </c>
      <c r="K235" s="215" t="s">
        <v>19</v>
      </c>
      <c r="L235" s="45"/>
      <c r="M235" s="220" t="s">
        <v>19</v>
      </c>
      <c r="N235" s="221" t="s">
        <v>46</v>
      </c>
      <c r="O235" s="85"/>
      <c r="P235" s="222">
        <f>O235*H235</f>
        <v>0</v>
      </c>
      <c r="Q235" s="222">
        <v>0</v>
      </c>
      <c r="R235" s="222">
        <f>Q235*H235</f>
        <v>0</v>
      </c>
      <c r="S235" s="222">
        <v>0</v>
      </c>
      <c r="T235" s="223">
        <f>S235*H235</f>
        <v>0</v>
      </c>
      <c r="U235" s="39"/>
      <c r="V235" s="39"/>
      <c r="W235" s="39"/>
      <c r="X235" s="39"/>
      <c r="Y235" s="39"/>
      <c r="Z235" s="39"/>
      <c r="AA235" s="39"/>
      <c r="AB235" s="39"/>
      <c r="AC235" s="39"/>
      <c r="AD235" s="39"/>
      <c r="AE235" s="39"/>
      <c r="AR235" s="224" t="s">
        <v>252</v>
      </c>
      <c r="AT235" s="224" t="s">
        <v>153</v>
      </c>
      <c r="AU235" s="224" t="s">
        <v>177</v>
      </c>
      <c r="AY235" s="18" t="s">
        <v>151</v>
      </c>
      <c r="BE235" s="225">
        <f>IF(N235="základní",J235,0)</f>
        <v>0</v>
      </c>
      <c r="BF235" s="225">
        <f>IF(N235="snížená",J235,0)</f>
        <v>0</v>
      </c>
      <c r="BG235" s="225">
        <f>IF(N235="zákl. přenesená",J235,0)</f>
        <v>0</v>
      </c>
      <c r="BH235" s="225">
        <f>IF(N235="sníž. přenesená",J235,0)</f>
        <v>0</v>
      </c>
      <c r="BI235" s="225">
        <f>IF(N235="nulová",J235,0)</f>
        <v>0</v>
      </c>
      <c r="BJ235" s="18" t="s">
        <v>82</v>
      </c>
      <c r="BK235" s="225">
        <f>ROUND(I235*H235,2)</f>
        <v>0</v>
      </c>
      <c r="BL235" s="18" t="s">
        <v>252</v>
      </c>
      <c r="BM235" s="224" t="s">
        <v>351</v>
      </c>
    </row>
    <row r="236" s="12" customFormat="1" ht="20.88" customHeight="1">
      <c r="A236" s="12"/>
      <c r="B236" s="197"/>
      <c r="C236" s="198"/>
      <c r="D236" s="199" t="s">
        <v>74</v>
      </c>
      <c r="E236" s="211" t="s">
        <v>352</v>
      </c>
      <c r="F236" s="211" t="s">
        <v>353</v>
      </c>
      <c r="G236" s="198"/>
      <c r="H236" s="198"/>
      <c r="I236" s="201"/>
      <c r="J236" s="212">
        <f>BK236</f>
        <v>0</v>
      </c>
      <c r="K236" s="198"/>
      <c r="L236" s="203"/>
      <c r="M236" s="204"/>
      <c r="N236" s="205"/>
      <c r="O236" s="205"/>
      <c r="P236" s="206">
        <f>SUM(P237:P240)</f>
        <v>0</v>
      </c>
      <c r="Q236" s="205"/>
      <c r="R236" s="206">
        <f>SUM(R237:R240)</f>
        <v>0</v>
      </c>
      <c r="S236" s="205"/>
      <c r="T236" s="207">
        <f>SUM(T237:T240)</f>
        <v>0</v>
      </c>
      <c r="U236" s="12"/>
      <c r="V236" s="12"/>
      <c r="W236" s="12"/>
      <c r="X236" s="12"/>
      <c r="Y236" s="12"/>
      <c r="Z236" s="12"/>
      <c r="AA236" s="12"/>
      <c r="AB236" s="12"/>
      <c r="AC236" s="12"/>
      <c r="AD236" s="12"/>
      <c r="AE236" s="12"/>
      <c r="AR236" s="208" t="s">
        <v>82</v>
      </c>
      <c r="AT236" s="209" t="s">
        <v>74</v>
      </c>
      <c r="AU236" s="209" t="s">
        <v>84</v>
      </c>
      <c r="AY236" s="208" t="s">
        <v>151</v>
      </c>
      <c r="BK236" s="210">
        <f>SUM(BK237:BK240)</f>
        <v>0</v>
      </c>
    </row>
    <row r="237" s="2" customFormat="1" ht="16.5" customHeight="1">
      <c r="A237" s="39"/>
      <c r="B237" s="40"/>
      <c r="C237" s="213" t="s">
        <v>354</v>
      </c>
      <c r="D237" s="213" t="s">
        <v>153</v>
      </c>
      <c r="E237" s="214" t="s">
        <v>355</v>
      </c>
      <c r="F237" s="215" t="s">
        <v>356</v>
      </c>
      <c r="G237" s="216" t="s">
        <v>339</v>
      </c>
      <c r="H237" s="217">
        <v>1</v>
      </c>
      <c r="I237" s="218"/>
      <c r="J237" s="219">
        <f>ROUND(I237*H237,2)</f>
        <v>0</v>
      </c>
      <c r="K237" s="215" t="s">
        <v>19</v>
      </c>
      <c r="L237" s="45"/>
      <c r="M237" s="220" t="s">
        <v>19</v>
      </c>
      <c r="N237" s="221" t="s">
        <v>46</v>
      </c>
      <c r="O237" s="85"/>
      <c r="P237" s="222">
        <f>O237*H237</f>
        <v>0</v>
      </c>
      <c r="Q237" s="222">
        <v>0</v>
      </c>
      <c r="R237" s="222">
        <f>Q237*H237</f>
        <v>0</v>
      </c>
      <c r="S237" s="222">
        <v>0</v>
      </c>
      <c r="T237" s="223">
        <f>S237*H237</f>
        <v>0</v>
      </c>
      <c r="U237" s="39"/>
      <c r="V237" s="39"/>
      <c r="W237" s="39"/>
      <c r="X237" s="39"/>
      <c r="Y237" s="39"/>
      <c r="Z237" s="39"/>
      <c r="AA237" s="39"/>
      <c r="AB237" s="39"/>
      <c r="AC237" s="39"/>
      <c r="AD237" s="39"/>
      <c r="AE237" s="39"/>
      <c r="AR237" s="224" t="s">
        <v>252</v>
      </c>
      <c r="AT237" s="224" t="s">
        <v>153</v>
      </c>
      <c r="AU237" s="224" t="s">
        <v>177</v>
      </c>
      <c r="AY237" s="18" t="s">
        <v>151</v>
      </c>
      <c r="BE237" s="225">
        <f>IF(N237="základní",J237,0)</f>
        <v>0</v>
      </c>
      <c r="BF237" s="225">
        <f>IF(N237="snížená",J237,0)</f>
        <v>0</v>
      </c>
      <c r="BG237" s="225">
        <f>IF(N237="zákl. přenesená",J237,0)</f>
        <v>0</v>
      </c>
      <c r="BH237" s="225">
        <f>IF(N237="sníž. přenesená",J237,0)</f>
        <v>0</v>
      </c>
      <c r="BI237" s="225">
        <f>IF(N237="nulová",J237,0)</f>
        <v>0</v>
      </c>
      <c r="BJ237" s="18" t="s">
        <v>82</v>
      </c>
      <c r="BK237" s="225">
        <f>ROUND(I237*H237,2)</f>
        <v>0</v>
      </c>
      <c r="BL237" s="18" t="s">
        <v>252</v>
      </c>
      <c r="BM237" s="224" t="s">
        <v>357</v>
      </c>
    </row>
    <row r="238" s="2" customFormat="1">
      <c r="A238" s="39"/>
      <c r="B238" s="40"/>
      <c r="C238" s="213" t="s">
        <v>358</v>
      </c>
      <c r="D238" s="213" t="s">
        <v>153</v>
      </c>
      <c r="E238" s="214" t="s">
        <v>359</v>
      </c>
      <c r="F238" s="215" t="s">
        <v>360</v>
      </c>
      <c r="G238" s="216" t="s">
        <v>339</v>
      </c>
      <c r="H238" s="217">
        <v>1</v>
      </c>
      <c r="I238" s="218"/>
      <c r="J238" s="219">
        <f>ROUND(I238*H238,2)</f>
        <v>0</v>
      </c>
      <c r="K238" s="215" t="s">
        <v>19</v>
      </c>
      <c r="L238" s="45"/>
      <c r="M238" s="220" t="s">
        <v>19</v>
      </c>
      <c r="N238" s="221" t="s">
        <v>46</v>
      </c>
      <c r="O238" s="85"/>
      <c r="P238" s="222">
        <f>O238*H238</f>
        <v>0</v>
      </c>
      <c r="Q238" s="222">
        <v>0</v>
      </c>
      <c r="R238" s="222">
        <f>Q238*H238</f>
        <v>0</v>
      </c>
      <c r="S238" s="222">
        <v>0</v>
      </c>
      <c r="T238" s="223">
        <f>S238*H238</f>
        <v>0</v>
      </c>
      <c r="U238" s="39"/>
      <c r="V238" s="39"/>
      <c r="W238" s="39"/>
      <c r="X238" s="39"/>
      <c r="Y238" s="39"/>
      <c r="Z238" s="39"/>
      <c r="AA238" s="39"/>
      <c r="AB238" s="39"/>
      <c r="AC238" s="39"/>
      <c r="AD238" s="39"/>
      <c r="AE238" s="39"/>
      <c r="AR238" s="224" t="s">
        <v>252</v>
      </c>
      <c r="AT238" s="224" t="s">
        <v>153</v>
      </c>
      <c r="AU238" s="224" t="s">
        <v>177</v>
      </c>
      <c r="AY238" s="18" t="s">
        <v>151</v>
      </c>
      <c r="BE238" s="225">
        <f>IF(N238="základní",J238,0)</f>
        <v>0</v>
      </c>
      <c r="BF238" s="225">
        <f>IF(N238="snížená",J238,0)</f>
        <v>0</v>
      </c>
      <c r="BG238" s="225">
        <f>IF(N238="zákl. přenesená",J238,0)</f>
        <v>0</v>
      </c>
      <c r="BH238" s="225">
        <f>IF(N238="sníž. přenesená",J238,0)</f>
        <v>0</v>
      </c>
      <c r="BI238" s="225">
        <f>IF(N238="nulová",J238,0)</f>
        <v>0</v>
      </c>
      <c r="BJ238" s="18" t="s">
        <v>82</v>
      </c>
      <c r="BK238" s="225">
        <f>ROUND(I238*H238,2)</f>
        <v>0</v>
      </c>
      <c r="BL238" s="18" t="s">
        <v>252</v>
      </c>
      <c r="BM238" s="224" t="s">
        <v>361</v>
      </c>
    </row>
    <row r="239" s="2" customFormat="1" ht="16.5" customHeight="1">
      <c r="A239" s="39"/>
      <c r="B239" s="40"/>
      <c r="C239" s="213" t="s">
        <v>362</v>
      </c>
      <c r="D239" s="213" t="s">
        <v>153</v>
      </c>
      <c r="E239" s="214" t="s">
        <v>363</v>
      </c>
      <c r="F239" s="215" t="s">
        <v>364</v>
      </c>
      <c r="G239" s="216" t="s">
        <v>339</v>
      </c>
      <c r="H239" s="217">
        <v>1</v>
      </c>
      <c r="I239" s="218"/>
      <c r="J239" s="219">
        <f>ROUND(I239*H239,2)</f>
        <v>0</v>
      </c>
      <c r="K239" s="215" t="s">
        <v>19</v>
      </c>
      <c r="L239" s="45"/>
      <c r="M239" s="220" t="s">
        <v>19</v>
      </c>
      <c r="N239" s="221" t="s">
        <v>46</v>
      </c>
      <c r="O239" s="85"/>
      <c r="P239" s="222">
        <f>O239*H239</f>
        <v>0</v>
      </c>
      <c r="Q239" s="222">
        <v>0</v>
      </c>
      <c r="R239" s="222">
        <f>Q239*H239</f>
        <v>0</v>
      </c>
      <c r="S239" s="222">
        <v>0</v>
      </c>
      <c r="T239" s="223">
        <f>S239*H239</f>
        <v>0</v>
      </c>
      <c r="U239" s="39"/>
      <c r="V239" s="39"/>
      <c r="W239" s="39"/>
      <c r="X239" s="39"/>
      <c r="Y239" s="39"/>
      <c r="Z239" s="39"/>
      <c r="AA239" s="39"/>
      <c r="AB239" s="39"/>
      <c r="AC239" s="39"/>
      <c r="AD239" s="39"/>
      <c r="AE239" s="39"/>
      <c r="AR239" s="224" t="s">
        <v>252</v>
      </c>
      <c r="AT239" s="224" t="s">
        <v>153</v>
      </c>
      <c r="AU239" s="224" t="s">
        <v>177</v>
      </c>
      <c r="AY239" s="18" t="s">
        <v>151</v>
      </c>
      <c r="BE239" s="225">
        <f>IF(N239="základní",J239,0)</f>
        <v>0</v>
      </c>
      <c r="BF239" s="225">
        <f>IF(N239="snížená",J239,0)</f>
        <v>0</v>
      </c>
      <c r="BG239" s="225">
        <f>IF(N239="zákl. přenesená",J239,0)</f>
        <v>0</v>
      </c>
      <c r="BH239" s="225">
        <f>IF(N239="sníž. přenesená",J239,0)</f>
        <v>0</v>
      </c>
      <c r="BI239" s="225">
        <f>IF(N239="nulová",J239,0)</f>
        <v>0</v>
      </c>
      <c r="BJ239" s="18" t="s">
        <v>82</v>
      </c>
      <c r="BK239" s="225">
        <f>ROUND(I239*H239,2)</f>
        <v>0</v>
      </c>
      <c r="BL239" s="18" t="s">
        <v>252</v>
      </c>
      <c r="BM239" s="224" t="s">
        <v>365</v>
      </c>
    </row>
    <row r="240" s="2" customFormat="1" ht="16.5" customHeight="1">
      <c r="A240" s="39"/>
      <c r="B240" s="40"/>
      <c r="C240" s="213" t="s">
        <v>366</v>
      </c>
      <c r="D240" s="213" t="s">
        <v>153</v>
      </c>
      <c r="E240" s="214" t="s">
        <v>367</v>
      </c>
      <c r="F240" s="215" t="s">
        <v>368</v>
      </c>
      <c r="G240" s="216" t="s">
        <v>339</v>
      </c>
      <c r="H240" s="217">
        <v>1</v>
      </c>
      <c r="I240" s="218"/>
      <c r="J240" s="219">
        <f>ROUND(I240*H240,2)</f>
        <v>0</v>
      </c>
      <c r="K240" s="215" t="s">
        <v>19</v>
      </c>
      <c r="L240" s="45"/>
      <c r="M240" s="220" t="s">
        <v>19</v>
      </c>
      <c r="N240" s="221" t="s">
        <v>46</v>
      </c>
      <c r="O240" s="85"/>
      <c r="P240" s="222">
        <f>O240*H240</f>
        <v>0</v>
      </c>
      <c r="Q240" s="222">
        <v>0</v>
      </c>
      <c r="R240" s="222">
        <f>Q240*H240</f>
        <v>0</v>
      </c>
      <c r="S240" s="222">
        <v>0</v>
      </c>
      <c r="T240" s="223">
        <f>S240*H240</f>
        <v>0</v>
      </c>
      <c r="U240" s="39"/>
      <c r="V240" s="39"/>
      <c r="W240" s="39"/>
      <c r="X240" s="39"/>
      <c r="Y240" s="39"/>
      <c r="Z240" s="39"/>
      <c r="AA240" s="39"/>
      <c r="AB240" s="39"/>
      <c r="AC240" s="39"/>
      <c r="AD240" s="39"/>
      <c r="AE240" s="39"/>
      <c r="AR240" s="224" t="s">
        <v>252</v>
      </c>
      <c r="AT240" s="224" t="s">
        <v>153</v>
      </c>
      <c r="AU240" s="224" t="s">
        <v>177</v>
      </c>
      <c r="AY240" s="18" t="s">
        <v>151</v>
      </c>
      <c r="BE240" s="225">
        <f>IF(N240="základní",J240,0)</f>
        <v>0</v>
      </c>
      <c r="BF240" s="225">
        <f>IF(N240="snížená",J240,0)</f>
        <v>0</v>
      </c>
      <c r="BG240" s="225">
        <f>IF(N240="zákl. přenesená",J240,0)</f>
        <v>0</v>
      </c>
      <c r="BH240" s="225">
        <f>IF(N240="sníž. přenesená",J240,0)</f>
        <v>0</v>
      </c>
      <c r="BI240" s="225">
        <f>IF(N240="nulová",J240,0)</f>
        <v>0</v>
      </c>
      <c r="BJ240" s="18" t="s">
        <v>82</v>
      </c>
      <c r="BK240" s="225">
        <f>ROUND(I240*H240,2)</f>
        <v>0</v>
      </c>
      <c r="BL240" s="18" t="s">
        <v>252</v>
      </c>
      <c r="BM240" s="224" t="s">
        <v>369</v>
      </c>
    </row>
    <row r="241" s="12" customFormat="1" ht="22.8" customHeight="1">
      <c r="A241" s="12"/>
      <c r="B241" s="197"/>
      <c r="C241" s="198"/>
      <c r="D241" s="199" t="s">
        <v>74</v>
      </c>
      <c r="E241" s="211" t="s">
        <v>370</v>
      </c>
      <c r="F241" s="211" t="s">
        <v>371</v>
      </c>
      <c r="G241" s="198"/>
      <c r="H241" s="198"/>
      <c r="I241" s="201"/>
      <c r="J241" s="212">
        <f>BK241</f>
        <v>0</v>
      </c>
      <c r="K241" s="198"/>
      <c r="L241" s="203"/>
      <c r="M241" s="204"/>
      <c r="N241" s="205"/>
      <c r="O241" s="205"/>
      <c r="P241" s="206">
        <f>P242+P244+P247+P250+P252+P257</f>
        <v>0</v>
      </c>
      <c r="Q241" s="205"/>
      <c r="R241" s="206">
        <f>R242+R244+R247+R250+R252+R257</f>
        <v>0</v>
      </c>
      <c r="S241" s="205"/>
      <c r="T241" s="207">
        <f>T242+T244+T247+T250+T252+T257</f>
        <v>0</v>
      </c>
      <c r="U241" s="12"/>
      <c r="V241" s="12"/>
      <c r="W241" s="12"/>
      <c r="X241" s="12"/>
      <c r="Y241" s="12"/>
      <c r="Z241" s="12"/>
      <c r="AA241" s="12"/>
      <c r="AB241" s="12"/>
      <c r="AC241" s="12"/>
      <c r="AD241" s="12"/>
      <c r="AE241" s="12"/>
      <c r="AR241" s="208" t="s">
        <v>82</v>
      </c>
      <c r="AT241" s="209" t="s">
        <v>74</v>
      </c>
      <c r="AU241" s="209" t="s">
        <v>82</v>
      </c>
      <c r="AY241" s="208" t="s">
        <v>151</v>
      </c>
      <c r="BK241" s="210">
        <f>BK242+BK244+BK247+BK250+BK252+BK257</f>
        <v>0</v>
      </c>
    </row>
    <row r="242" s="12" customFormat="1" ht="20.88" customHeight="1">
      <c r="A242" s="12"/>
      <c r="B242" s="197"/>
      <c r="C242" s="198"/>
      <c r="D242" s="199" t="s">
        <v>74</v>
      </c>
      <c r="E242" s="211" t="s">
        <v>372</v>
      </c>
      <c r="F242" s="211" t="s">
        <v>279</v>
      </c>
      <c r="G242" s="198"/>
      <c r="H242" s="198"/>
      <c r="I242" s="201"/>
      <c r="J242" s="212">
        <f>BK242</f>
        <v>0</v>
      </c>
      <c r="K242" s="198"/>
      <c r="L242" s="203"/>
      <c r="M242" s="204"/>
      <c r="N242" s="205"/>
      <c r="O242" s="205"/>
      <c r="P242" s="206">
        <f>P243</f>
        <v>0</v>
      </c>
      <c r="Q242" s="205"/>
      <c r="R242" s="206">
        <f>R243</f>
        <v>0</v>
      </c>
      <c r="S242" s="205"/>
      <c r="T242" s="207">
        <f>T243</f>
        <v>0</v>
      </c>
      <c r="U242" s="12"/>
      <c r="V242" s="12"/>
      <c r="W242" s="12"/>
      <c r="X242" s="12"/>
      <c r="Y242" s="12"/>
      <c r="Z242" s="12"/>
      <c r="AA242" s="12"/>
      <c r="AB242" s="12"/>
      <c r="AC242" s="12"/>
      <c r="AD242" s="12"/>
      <c r="AE242" s="12"/>
      <c r="AR242" s="208" t="s">
        <v>82</v>
      </c>
      <c r="AT242" s="209" t="s">
        <v>74</v>
      </c>
      <c r="AU242" s="209" t="s">
        <v>84</v>
      </c>
      <c r="AY242" s="208" t="s">
        <v>151</v>
      </c>
      <c r="BK242" s="210">
        <f>BK243</f>
        <v>0</v>
      </c>
    </row>
    <row r="243" s="2" customFormat="1" ht="16.5" customHeight="1">
      <c r="A243" s="39"/>
      <c r="B243" s="40"/>
      <c r="C243" s="213" t="s">
        <v>373</v>
      </c>
      <c r="D243" s="213" t="s">
        <v>153</v>
      </c>
      <c r="E243" s="214" t="s">
        <v>374</v>
      </c>
      <c r="F243" s="215" t="s">
        <v>375</v>
      </c>
      <c r="G243" s="216" t="s">
        <v>283</v>
      </c>
      <c r="H243" s="217">
        <v>1330</v>
      </c>
      <c r="I243" s="218"/>
      <c r="J243" s="219">
        <f>ROUND(I243*H243,2)</f>
        <v>0</v>
      </c>
      <c r="K243" s="215" t="s">
        <v>19</v>
      </c>
      <c r="L243" s="45"/>
      <c r="M243" s="220" t="s">
        <v>19</v>
      </c>
      <c r="N243" s="221" t="s">
        <v>46</v>
      </c>
      <c r="O243" s="85"/>
      <c r="P243" s="222">
        <f>O243*H243</f>
        <v>0</v>
      </c>
      <c r="Q243" s="222">
        <v>0</v>
      </c>
      <c r="R243" s="222">
        <f>Q243*H243</f>
        <v>0</v>
      </c>
      <c r="S243" s="222">
        <v>0</v>
      </c>
      <c r="T243" s="223">
        <f>S243*H243</f>
        <v>0</v>
      </c>
      <c r="U243" s="39"/>
      <c r="V243" s="39"/>
      <c r="W243" s="39"/>
      <c r="X243" s="39"/>
      <c r="Y243" s="39"/>
      <c r="Z243" s="39"/>
      <c r="AA243" s="39"/>
      <c r="AB243" s="39"/>
      <c r="AC243" s="39"/>
      <c r="AD243" s="39"/>
      <c r="AE243" s="39"/>
      <c r="AR243" s="224" t="s">
        <v>252</v>
      </c>
      <c r="AT243" s="224" t="s">
        <v>153</v>
      </c>
      <c r="AU243" s="224" t="s">
        <v>177</v>
      </c>
      <c r="AY243" s="18" t="s">
        <v>151</v>
      </c>
      <c r="BE243" s="225">
        <f>IF(N243="základní",J243,0)</f>
        <v>0</v>
      </c>
      <c r="BF243" s="225">
        <f>IF(N243="snížená",J243,0)</f>
        <v>0</v>
      </c>
      <c r="BG243" s="225">
        <f>IF(N243="zákl. přenesená",J243,0)</f>
        <v>0</v>
      </c>
      <c r="BH243" s="225">
        <f>IF(N243="sníž. přenesená",J243,0)</f>
        <v>0</v>
      </c>
      <c r="BI243" s="225">
        <f>IF(N243="nulová",J243,0)</f>
        <v>0</v>
      </c>
      <c r="BJ243" s="18" t="s">
        <v>82</v>
      </c>
      <c r="BK243" s="225">
        <f>ROUND(I243*H243,2)</f>
        <v>0</v>
      </c>
      <c r="BL243" s="18" t="s">
        <v>252</v>
      </c>
      <c r="BM243" s="224" t="s">
        <v>376</v>
      </c>
    </row>
    <row r="244" s="12" customFormat="1" ht="20.88" customHeight="1">
      <c r="A244" s="12"/>
      <c r="B244" s="197"/>
      <c r="C244" s="198"/>
      <c r="D244" s="199" t="s">
        <v>74</v>
      </c>
      <c r="E244" s="211" t="s">
        <v>377</v>
      </c>
      <c r="F244" s="211" t="s">
        <v>378</v>
      </c>
      <c r="G244" s="198"/>
      <c r="H244" s="198"/>
      <c r="I244" s="201"/>
      <c r="J244" s="212">
        <f>BK244</f>
        <v>0</v>
      </c>
      <c r="K244" s="198"/>
      <c r="L244" s="203"/>
      <c r="M244" s="204"/>
      <c r="N244" s="205"/>
      <c r="O244" s="205"/>
      <c r="P244" s="206">
        <f>SUM(P245:P246)</f>
        <v>0</v>
      </c>
      <c r="Q244" s="205"/>
      <c r="R244" s="206">
        <f>SUM(R245:R246)</f>
        <v>0</v>
      </c>
      <c r="S244" s="205"/>
      <c r="T244" s="207">
        <f>SUM(T245:T246)</f>
        <v>0</v>
      </c>
      <c r="U244" s="12"/>
      <c r="V244" s="12"/>
      <c r="W244" s="12"/>
      <c r="X244" s="12"/>
      <c r="Y244" s="12"/>
      <c r="Z244" s="12"/>
      <c r="AA244" s="12"/>
      <c r="AB244" s="12"/>
      <c r="AC244" s="12"/>
      <c r="AD244" s="12"/>
      <c r="AE244" s="12"/>
      <c r="AR244" s="208" t="s">
        <v>82</v>
      </c>
      <c r="AT244" s="209" t="s">
        <v>74</v>
      </c>
      <c r="AU244" s="209" t="s">
        <v>84</v>
      </c>
      <c r="AY244" s="208" t="s">
        <v>151</v>
      </c>
      <c r="BK244" s="210">
        <f>SUM(BK245:BK246)</f>
        <v>0</v>
      </c>
    </row>
    <row r="245" s="2" customFormat="1" ht="16.5" customHeight="1">
      <c r="A245" s="39"/>
      <c r="B245" s="40"/>
      <c r="C245" s="213" t="s">
        <v>379</v>
      </c>
      <c r="D245" s="213" t="s">
        <v>153</v>
      </c>
      <c r="E245" s="214" t="s">
        <v>380</v>
      </c>
      <c r="F245" s="215" t="s">
        <v>381</v>
      </c>
      <c r="G245" s="216" t="s">
        <v>283</v>
      </c>
      <c r="H245" s="217">
        <v>1330</v>
      </c>
      <c r="I245" s="218"/>
      <c r="J245" s="219">
        <f>ROUND(I245*H245,2)</f>
        <v>0</v>
      </c>
      <c r="K245" s="215" t="s">
        <v>19</v>
      </c>
      <c r="L245" s="45"/>
      <c r="M245" s="220" t="s">
        <v>19</v>
      </c>
      <c r="N245" s="221" t="s">
        <v>46</v>
      </c>
      <c r="O245" s="85"/>
      <c r="P245" s="222">
        <f>O245*H245</f>
        <v>0</v>
      </c>
      <c r="Q245" s="222">
        <v>0</v>
      </c>
      <c r="R245" s="222">
        <f>Q245*H245</f>
        <v>0</v>
      </c>
      <c r="S245" s="222">
        <v>0</v>
      </c>
      <c r="T245" s="223">
        <f>S245*H245</f>
        <v>0</v>
      </c>
      <c r="U245" s="39"/>
      <c r="V245" s="39"/>
      <c r="W245" s="39"/>
      <c r="X245" s="39"/>
      <c r="Y245" s="39"/>
      <c r="Z245" s="39"/>
      <c r="AA245" s="39"/>
      <c r="AB245" s="39"/>
      <c r="AC245" s="39"/>
      <c r="AD245" s="39"/>
      <c r="AE245" s="39"/>
      <c r="AR245" s="224" t="s">
        <v>252</v>
      </c>
      <c r="AT245" s="224" t="s">
        <v>153</v>
      </c>
      <c r="AU245" s="224" t="s">
        <v>177</v>
      </c>
      <c r="AY245" s="18" t="s">
        <v>151</v>
      </c>
      <c r="BE245" s="225">
        <f>IF(N245="základní",J245,0)</f>
        <v>0</v>
      </c>
      <c r="BF245" s="225">
        <f>IF(N245="snížená",J245,0)</f>
        <v>0</v>
      </c>
      <c r="BG245" s="225">
        <f>IF(N245="zákl. přenesená",J245,0)</f>
        <v>0</v>
      </c>
      <c r="BH245" s="225">
        <f>IF(N245="sníž. přenesená",J245,0)</f>
        <v>0</v>
      </c>
      <c r="BI245" s="225">
        <f>IF(N245="nulová",J245,0)</f>
        <v>0</v>
      </c>
      <c r="BJ245" s="18" t="s">
        <v>82</v>
      </c>
      <c r="BK245" s="225">
        <f>ROUND(I245*H245,2)</f>
        <v>0</v>
      </c>
      <c r="BL245" s="18" t="s">
        <v>252</v>
      </c>
      <c r="BM245" s="224" t="s">
        <v>382</v>
      </c>
    </row>
    <row r="246" s="2" customFormat="1" ht="16.5" customHeight="1">
      <c r="A246" s="39"/>
      <c r="B246" s="40"/>
      <c r="C246" s="213" t="s">
        <v>383</v>
      </c>
      <c r="D246" s="213" t="s">
        <v>153</v>
      </c>
      <c r="E246" s="214" t="s">
        <v>384</v>
      </c>
      <c r="F246" s="215" t="s">
        <v>385</v>
      </c>
      <c r="G246" s="216" t="s">
        <v>283</v>
      </c>
      <c r="H246" s="217">
        <v>1330</v>
      </c>
      <c r="I246" s="218"/>
      <c r="J246" s="219">
        <f>ROUND(I246*H246,2)</f>
        <v>0</v>
      </c>
      <c r="K246" s="215" t="s">
        <v>19</v>
      </c>
      <c r="L246" s="45"/>
      <c r="M246" s="220" t="s">
        <v>19</v>
      </c>
      <c r="N246" s="221" t="s">
        <v>46</v>
      </c>
      <c r="O246" s="85"/>
      <c r="P246" s="222">
        <f>O246*H246</f>
        <v>0</v>
      </c>
      <c r="Q246" s="222">
        <v>0</v>
      </c>
      <c r="R246" s="222">
        <f>Q246*H246</f>
        <v>0</v>
      </c>
      <c r="S246" s="222">
        <v>0</v>
      </c>
      <c r="T246" s="223">
        <f>S246*H246</f>
        <v>0</v>
      </c>
      <c r="U246" s="39"/>
      <c r="V246" s="39"/>
      <c r="W246" s="39"/>
      <c r="X246" s="39"/>
      <c r="Y246" s="39"/>
      <c r="Z246" s="39"/>
      <c r="AA246" s="39"/>
      <c r="AB246" s="39"/>
      <c r="AC246" s="39"/>
      <c r="AD246" s="39"/>
      <c r="AE246" s="39"/>
      <c r="AR246" s="224" t="s">
        <v>252</v>
      </c>
      <c r="AT246" s="224" t="s">
        <v>153</v>
      </c>
      <c r="AU246" s="224" t="s">
        <v>177</v>
      </c>
      <c r="AY246" s="18" t="s">
        <v>151</v>
      </c>
      <c r="BE246" s="225">
        <f>IF(N246="základní",J246,0)</f>
        <v>0</v>
      </c>
      <c r="BF246" s="225">
        <f>IF(N246="snížená",J246,0)</f>
        <v>0</v>
      </c>
      <c r="BG246" s="225">
        <f>IF(N246="zákl. přenesená",J246,0)</f>
        <v>0</v>
      </c>
      <c r="BH246" s="225">
        <f>IF(N246="sníž. přenesená",J246,0)</f>
        <v>0</v>
      </c>
      <c r="BI246" s="225">
        <f>IF(N246="nulová",J246,0)</f>
        <v>0</v>
      </c>
      <c r="BJ246" s="18" t="s">
        <v>82</v>
      </c>
      <c r="BK246" s="225">
        <f>ROUND(I246*H246,2)</f>
        <v>0</v>
      </c>
      <c r="BL246" s="18" t="s">
        <v>252</v>
      </c>
      <c r="BM246" s="224" t="s">
        <v>386</v>
      </c>
    </row>
    <row r="247" s="12" customFormat="1" ht="20.88" customHeight="1">
      <c r="A247" s="12"/>
      <c r="B247" s="197"/>
      <c r="C247" s="198"/>
      <c r="D247" s="199" t="s">
        <v>74</v>
      </c>
      <c r="E247" s="211" t="s">
        <v>387</v>
      </c>
      <c r="F247" s="211" t="s">
        <v>335</v>
      </c>
      <c r="G247" s="198"/>
      <c r="H247" s="198"/>
      <c r="I247" s="201"/>
      <c r="J247" s="212">
        <f>BK247</f>
        <v>0</v>
      </c>
      <c r="K247" s="198"/>
      <c r="L247" s="203"/>
      <c r="M247" s="204"/>
      <c r="N247" s="205"/>
      <c r="O247" s="205"/>
      <c r="P247" s="206">
        <f>SUM(P248:P249)</f>
        <v>0</v>
      </c>
      <c r="Q247" s="205"/>
      <c r="R247" s="206">
        <f>SUM(R248:R249)</f>
        <v>0</v>
      </c>
      <c r="S247" s="205"/>
      <c r="T247" s="207">
        <f>SUM(T248:T249)</f>
        <v>0</v>
      </c>
      <c r="U247" s="12"/>
      <c r="V247" s="12"/>
      <c r="W247" s="12"/>
      <c r="X247" s="12"/>
      <c r="Y247" s="12"/>
      <c r="Z247" s="12"/>
      <c r="AA247" s="12"/>
      <c r="AB247" s="12"/>
      <c r="AC247" s="12"/>
      <c r="AD247" s="12"/>
      <c r="AE247" s="12"/>
      <c r="AR247" s="208" t="s">
        <v>82</v>
      </c>
      <c r="AT247" s="209" t="s">
        <v>74</v>
      </c>
      <c r="AU247" s="209" t="s">
        <v>84</v>
      </c>
      <c r="AY247" s="208" t="s">
        <v>151</v>
      </c>
      <c r="BK247" s="210">
        <f>SUM(BK248:BK249)</f>
        <v>0</v>
      </c>
    </row>
    <row r="248" s="2" customFormat="1" ht="101.25" customHeight="1">
      <c r="A248" s="39"/>
      <c r="B248" s="40"/>
      <c r="C248" s="213" t="s">
        <v>388</v>
      </c>
      <c r="D248" s="213" t="s">
        <v>153</v>
      </c>
      <c r="E248" s="214" t="s">
        <v>389</v>
      </c>
      <c r="F248" s="215" t="s">
        <v>390</v>
      </c>
      <c r="G248" s="216" t="s">
        <v>295</v>
      </c>
      <c r="H248" s="217">
        <v>1</v>
      </c>
      <c r="I248" s="218"/>
      <c r="J248" s="219">
        <f>ROUND(I248*H248,2)</f>
        <v>0</v>
      </c>
      <c r="K248" s="215" t="s">
        <v>19</v>
      </c>
      <c r="L248" s="45"/>
      <c r="M248" s="220" t="s">
        <v>19</v>
      </c>
      <c r="N248" s="221" t="s">
        <v>46</v>
      </c>
      <c r="O248" s="85"/>
      <c r="P248" s="222">
        <f>O248*H248</f>
        <v>0</v>
      </c>
      <c r="Q248" s="222">
        <v>0</v>
      </c>
      <c r="R248" s="222">
        <f>Q248*H248</f>
        <v>0</v>
      </c>
      <c r="S248" s="222">
        <v>0</v>
      </c>
      <c r="T248" s="223">
        <f>S248*H248</f>
        <v>0</v>
      </c>
      <c r="U248" s="39"/>
      <c r="V248" s="39"/>
      <c r="W248" s="39"/>
      <c r="X248" s="39"/>
      <c r="Y248" s="39"/>
      <c r="Z248" s="39"/>
      <c r="AA248" s="39"/>
      <c r="AB248" s="39"/>
      <c r="AC248" s="39"/>
      <c r="AD248" s="39"/>
      <c r="AE248" s="39"/>
      <c r="AR248" s="224" t="s">
        <v>252</v>
      </c>
      <c r="AT248" s="224" t="s">
        <v>153</v>
      </c>
      <c r="AU248" s="224" t="s">
        <v>177</v>
      </c>
      <c r="AY248" s="18" t="s">
        <v>151</v>
      </c>
      <c r="BE248" s="225">
        <f>IF(N248="základní",J248,0)</f>
        <v>0</v>
      </c>
      <c r="BF248" s="225">
        <f>IF(N248="snížená",J248,0)</f>
        <v>0</v>
      </c>
      <c r="BG248" s="225">
        <f>IF(N248="zákl. přenesená",J248,0)</f>
        <v>0</v>
      </c>
      <c r="BH248" s="225">
        <f>IF(N248="sníž. přenesená",J248,0)</f>
        <v>0</v>
      </c>
      <c r="BI248" s="225">
        <f>IF(N248="nulová",J248,0)</f>
        <v>0</v>
      </c>
      <c r="BJ248" s="18" t="s">
        <v>82</v>
      </c>
      <c r="BK248" s="225">
        <f>ROUND(I248*H248,2)</f>
        <v>0</v>
      </c>
      <c r="BL248" s="18" t="s">
        <v>252</v>
      </c>
      <c r="BM248" s="224" t="s">
        <v>391</v>
      </c>
    </row>
    <row r="249" s="2" customFormat="1">
      <c r="A249" s="39"/>
      <c r="B249" s="40"/>
      <c r="C249" s="213" t="s">
        <v>392</v>
      </c>
      <c r="D249" s="213" t="s">
        <v>153</v>
      </c>
      <c r="E249" s="214" t="s">
        <v>393</v>
      </c>
      <c r="F249" s="215" t="s">
        <v>394</v>
      </c>
      <c r="G249" s="216" t="s">
        <v>304</v>
      </c>
      <c r="H249" s="217">
        <v>1</v>
      </c>
      <c r="I249" s="218"/>
      <c r="J249" s="219">
        <f>ROUND(I249*H249,2)</f>
        <v>0</v>
      </c>
      <c r="K249" s="215" t="s">
        <v>19</v>
      </c>
      <c r="L249" s="45"/>
      <c r="M249" s="220" t="s">
        <v>19</v>
      </c>
      <c r="N249" s="221" t="s">
        <v>46</v>
      </c>
      <c r="O249" s="85"/>
      <c r="P249" s="222">
        <f>O249*H249</f>
        <v>0</v>
      </c>
      <c r="Q249" s="222">
        <v>0</v>
      </c>
      <c r="R249" s="222">
        <f>Q249*H249</f>
        <v>0</v>
      </c>
      <c r="S249" s="222">
        <v>0</v>
      </c>
      <c r="T249" s="223">
        <f>S249*H249</f>
        <v>0</v>
      </c>
      <c r="U249" s="39"/>
      <c r="V249" s="39"/>
      <c r="W249" s="39"/>
      <c r="X249" s="39"/>
      <c r="Y249" s="39"/>
      <c r="Z249" s="39"/>
      <c r="AA249" s="39"/>
      <c r="AB249" s="39"/>
      <c r="AC249" s="39"/>
      <c r="AD249" s="39"/>
      <c r="AE249" s="39"/>
      <c r="AR249" s="224" t="s">
        <v>252</v>
      </c>
      <c r="AT249" s="224" t="s">
        <v>153</v>
      </c>
      <c r="AU249" s="224" t="s">
        <v>177</v>
      </c>
      <c r="AY249" s="18" t="s">
        <v>151</v>
      </c>
      <c r="BE249" s="225">
        <f>IF(N249="základní",J249,0)</f>
        <v>0</v>
      </c>
      <c r="BF249" s="225">
        <f>IF(N249="snížená",J249,0)</f>
        <v>0</v>
      </c>
      <c r="BG249" s="225">
        <f>IF(N249="zákl. přenesená",J249,0)</f>
        <v>0</v>
      </c>
      <c r="BH249" s="225">
        <f>IF(N249="sníž. přenesená",J249,0)</f>
        <v>0</v>
      </c>
      <c r="BI249" s="225">
        <f>IF(N249="nulová",J249,0)</f>
        <v>0</v>
      </c>
      <c r="BJ249" s="18" t="s">
        <v>82</v>
      </c>
      <c r="BK249" s="225">
        <f>ROUND(I249*H249,2)</f>
        <v>0</v>
      </c>
      <c r="BL249" s="18" t="s">
        <v>252</v>
      </c>
      <c r="BM249" s="224" t="s">
        <v>395</v>
      </c>
    </row>
    <row r="250" s="12" customFormat="1" ht="20.88" customHeight="1">
      <c r="A250" s="12"/>
      <c r="B250" s="197"/>
      <c r="C250" s="198"/>
      <c r="D250" s="199" t="s">
        <v>74</v>
      </c>
      <c r="E250" s="211" t="s">
        <v>396</v>
      </c>
      <c r="F250" s="211" t="s">
        <v>397</v>
      </c>
      <c r="G250" s="198"/>
      <c r="H250" s="198"/>
      <c r="I250" s="201"/>
      <c r="J250" s="212">
        <f>BK250</f>
        <v>0</v>
      </c>
      <c r="K250" s="198"/>
      <c r="L250" s="203"/>
      <c r="M250" s="204"/>
      <c r="N250" s="205"/>
      <c r="O250" s="205"/>
      <c r="P250" s="206">
        <f>P251</f>
        <v>0</v>
      </c>
      <c r="Q250" s="205"/>
      <c r="R250" s="206">
        <f>R251</f>
        <v>0</v>
      </c>
      <c r="S250" s="205"/>
      <c r="T250" s="207">
        <f>T251</f>
        <v>0</v>
      </c>
      <c r="U250" s="12"/>
      <c r="V250" s="12"/>
      <c r="W250" s="12"/>
      <c r="X250" s="12"/>
      <c r="Y250" s="12"/>
      <c r="Z250" s="12"/>
      <c r="AA250" s="12"/>
      <c r="AB250" s="12"/>
      <c r="AC250" s="12"/>
      <c r="AD250" s="12"/>
      <c r="AE250" s="12"/>
      <c r="AR250" s="208" t="s">
        <v>82</v>
      </c>
      <c r="AT250" s="209" t="s">
        <v>74</v>
      </c>
      <c r="AU250" s="209" t="s">
        <v>84</v>
      </c>
      <c r="AY250" s="208" t="s">
        <v>151</v>
      </c>
      <c r="BK250" s="210">
        <f>BK251</f>
        <v>0</v>
      </c>
    </row>
    <row r="251" s="2" customFormat="1" ht="55.5" customHeight="1">
      <c r="A251" s="39"/>
      <c r="B251" s="40"/>
      <c r="C251" s="213" t="s">
        <v>398</v>
      </c>
      <c r="D251" s="213" t="s">
        <v>153</v>
      </c>
      <c r="E251" s="214" t="s">
        <v>399</v>
      </c>
      <c r="F251" s="215" t="s">
        <v>400</v>
      </c>
      <c r="G251" s="216" t="s">
        <v>295</v>
      </c>
      <c r="H251" s="217">
        <v>1</v>
      </c>
      <c r="I251" s="218"/>
      <c r="J251" s="219">
        <f>ROUND(I251*H251,2)</f>
        <v>0</v>
      </c>
      <c r="K251" s="215" t="s">
        <v>19</v>
      </c>
      <c r="L251" s="45"/>
      <c r="M251" s="220" t="s">
        <v>19</v>
      </c>
      <c r="N251" s="221" t="s">
        <v>46</v>
      </c>
      <c r="O251" s="85"/>
      <c r="P251" s="222">
        <f>O251*H251</f>
        <v>0</v>
      </c>
      <c r="Q251" s="222">
        <v>0</v>
      </c>
      <c r="R251" s="222">
        <f>Q251*H251</f>
        <v>0</v>
      </c>
      <c r="S251" s="222">
        <v>0</v>
      </c>
      <c r="T251" s="223">
        <f>S251*H251</f>
        <v>0</v>
      </c>
      <c r="U251" s="39"/>
      <c r="V251" s="39"/>
      <c r="W251" s="39"/>
      <c r="X251" s="39"/>
      <c r="Y251" s="39"/>
      <c r="Z251" s="39"/>
      <c r="AA251" s="39"/>
      <c r="AB251" s="39"/>
      <c r="AC251" s="39"/>
      <c r="AD251" s="39"/>
      <c r="AE251" s="39"/>
      <c r="AR251" s="224" t="s">
        <v>252</v>
      </c>
      <c r="AT251" s="224" t="s">
        <v>153</v>
      </c>
      <c r="AU251" s="224" t="s">
        <v>177</v>
      </c>
      <c r="AY251" s="18" t="s">
        <v>151</v>
      </c>
      <c r="BE251" s="225">
        <f>IF(N251="základní",J251,0)</f>
        <v>0</v>
      </c>
      <c r="BF251" s="225">
        <f>IF(N251="snížená",J251,0)</f>
        <v>0</v>
      </c>
      <c r="BG251" s="225">
        <f>IF(N251="zákl. přenesená",J251,0)</f>
        <v>0</v>
      </c>
      <c r="BH251" s="225">
        <f>IF(N251="sníž. přenesená",J251,0)</f>
        <v>0</v>
      </c>
      <c r="BI251" s="225">
        <f>IF(N251="nulová",J251,0)</f>
        <v>0</v>
      </c>
      <c r="BJ251" s="18" t="s">
        <v>82</v>
      </c>
      <c r="BK251" s="225">
        <f>ROUND(I251*H251,2)</f>
        <v>0</v>
      </c>
      <c r="BL251" s="18" t="s">
        <v>252</v>
      </c>
      <c r="BM251" s="224" t="s">
        <v>401</v>
      </c>
    </row>
    <row r="252" s="12" customFormat="1" ht="20.88" customHeight="1">
      <c r="A252" s="12"/>
      <c r="B252" s="197"/>
      <c r="C252" s="198"/>
      <c r="D252" s="199" t="s">
        <v>74</v>
      </c>
      <c r="E252" s="211" t="s">
        <v>402</v>
      </c>
      <c r="F252" s="211" t="s">
        <v>403</v>
      </c>
      <c r="G252" s="198"/>
      <c r="H252" s="198"/>
      <c r="I252" s="201"/>
      <c r="J252" s="212">
        <f>BK252</f>
        <v>0</v>
      </c>
      <c r="K252" s="198"/>
      <c r="L252" s="203"/>
      <c r="M252" s="204"/>
      <c r="N252" s="205"/>
      <c r="O252" s="205"/>
      <c r="P252" s="206">
        <f>SUM(P253:P256)</f>
        <v>0</v>
      </c>
      <c r="Q252" s="205"/>
      <c r="R252" s="206">
        <f>SUM(R253:R256)</f>
        <v>0</v>
      </c>
      <c r="S252" s="205"/>
      <c r="T252" s="207">
        <f>SUM(T253:T256)</f>
        <v>0</v>
      </c>
      <c r="U252" s="12"/>
      <c r="V252" s="12"/>
      <c r="W252" s="12"/>
      <c r="X252" s="12"/>
      <c r="Y252" s="12"/>
      <c r="Z252" s="12"/>
      <c r="AA252" s="12"/>
      <c r="AB252" s="12"/>
      <c r="AC252" s="12"/>
      <c r="AD252" s="12"/>
      <c r="AE252" s="12"/>
      <c r="AR252" s="208" t="s">
        <v>82</v>
      </c>
      <c r="AT252" s="209" t="s">
        <v>74</v>
      </c>
      <c r="AU252" s="209" t="s">
        <v>84</v>
      </c>
      <c r="AY252" s="208" t="s">
        <v>151</v>
      </c>
      <c r="BK252" s="210">
        <f>SUM(BK253:BK256)</f>
        <v>0</v>
      </c>
    </row>
    <row r="253" s="2" customFormat="1" ht="16.5" customHeight="1">
      <c r="A253" s="39"/>
      <c r="B253" s="40"/>
      <c r="C253" s="213" t="s">
        <v>404</v>
      </c>
      <c r="D253" s="213" t="s">
        <v>153</v>
      </c>
      <c r="E253" s="214" t="s">
        <v>405</v>
      </c>
      <c r="F253" s="215" t="s">
        <v>406</v>
      </c>
      <c r="G253" s="216" t="s">
        <v>283</v>
      </c>
      <c r="H253" s="217">
        <v>35</v>
      </c>
      <c r="I253" s="218"/>
      <c r="J253" s="219">
        <f>ROUND(I253*H253,2)</f>
        <v>0</v>
      </c>
      <c r="K253" s="215" t="s">
        <v>19</v>
      </c>
      <c r="L253" s="45"/>
      <c r="M253" s="220" t="s">
        <v>19</v>
      </c>
      <c r="N253" s="221" t="s">
        <v>46</v>
      </c>
      <c r="O253" s="85"/>
      <c r="P253" s="222">
        <f>O253*H253</f>
        <v>0</v>
      </c>
      <c r="Q253" s="222">
        <v>0</v>
      </c>
      <c r="R253" s="222">
        <f>Q253*H253</f>
        <v>0</v>
      </c>
      <c r="S253" s="222">
        <v>0</v>
      </c>
      <c r="T253" s="223">
        <f>S253*H253</f>
        <v>0</v>
      </c>
      <c r="U253" s="39"/>
      <c r="V253" s="39"/>
      <c r="W253" s="39"/>
      <c r="X253" s="39"/>
      <c r="Y253" s="39"/>
      <c r="Z253" s="39"/>
      <c r="AA253" s="39"/>
      <c r="AB253" s="39"/>
      <c r="AC253" s="39"/>
      <c r="AD253" s="39"/>
      <c r="AE253" s="39"/>
      <c r="AR253" s="224" t="s">
        <v>252</v>
      </c>
      <c r="AT253" s="224" t="s">
        <v>153</v>
      </c>
      <c r="AU253" s="224" t="s">
        <v>177</v>
      </c>
      <c r="AY253" s="18" t="s">
        <v>151</v>
      </c>
      <c r="BE253" s="225">
        <f>IF(N253="základní",J253,0)</f>
        <v>0</v>
      </c>
      <c r="BF253" s="225">
        <f>IF(N253="snížená",J253,0)</f>
        <v>0</v>
      </c>
      <c r="BG253" s="225">
        <f>IF(N253="zákl. přenesená",J253,0)</f>
        <v>0</v>
      </c>
      <c r="BH253" s="225">
        <f>IF(N253="sníž. přenesená",J253,0)</f>
        <v>0</v>
      </c>
      <c r="BI253" s="225">
        <f>IF(N253="nulová",J253,0)</f>
        <v>0</v>
      </c>
      <c r="BJ253" s="18" t="s">
        <v>82</v>
      </c>
      <c r="BK253" s="225">
        <f>ROUND(I253*H253,2)</f>
        <v>0</v>
      </c>
      <c r="BL253" s="18" t="s">
        <v>252</v>
      </c>
      <c r="BM253" s="224" t="s">
        <v>407</v>
      </c>
    </row>
    <row r="254" s="2" customFormat="1" ht="16.5" customHeight="1">
      <c r="A254" s="39"/>
      <c r="B254" s="40"/>
      <c r="C254" s="213" t="s">
        <v>408</v>
      </c>
      <c r="D254" s="213" t="s">
        <v>153</v>
      </c>
      <c r="E254" s="214" t="s">
        <v>409</v>
      </c>
      <c r="F254" s="215" t="s">
        <v>410</v>
      </c>
      <c r="G254" s="216" t="s">
        <v>304</v>
      </c>
      <c r="H254" s="217">
        <v>10</v>
      </c>
      <c r="I254" s="218"/>
      <c r="J254" s="219">
        <f>ROUND(I254*H254,2)</f>
        <v>0</v>
      </c>
      <c r="K254" s="215" t="s">
        <v>19</v>
      </c>
      <c r="L254" s="45"/>
      <c r="M254" s="220" t="s">
        <v>19</v>
      </c>
      <c r="N254" s="221" t="s">
        <v>46</v>
      </c>
      <c r="O254" s="85"/>
      <c r="P254" s="222">
        <f>O254*H254</f>
        <v>0</v>
      </c>
      <c r="Q254" s="222">
        <v>0</v>
      </c>
      <c r="R254" s="222">
        <f>Q254*H254</f>
        <v>0</v>
      </c>
      <c r="S254" s="222">
        <v>0</v>
      </c>
      <c r="T254" s="223">
        <f>S254*H254</f>
        <v>0</v>
      </c>
      <c r="U254" s="39"/>
      <c r="V254" s="39"/>
      <c r="W254" s="39"/>
      <c r="X254" s="39"/>
      <c r="Y254" s="39"/>
      <c r="Z254" s="39"/>
      <c r="AA254" s="39"/>
      <c r="AB254" s="39"/>
      <c r="AC254" s="39"/>
      <c r="AD254" s="39"/>
      <c r="AE254" s="39"/>
      <c r="AR254" s="224" t="s">
        <v>252</v>
      </c>
      <c r="AT254" s="224" t="s">
        <v>153</v>
      </c>
      <c r="AU254" s="224" t="s">
        <v>177</v>
      </c>
      <c r="AY254" s="18" t="s">
        <v>151</v>
      </c>
      <c r="BE254" s="225">
        <f>IF(N254="základní",J254,0)</f>
        <v>0</v>
      </c>
      <c r="BF254" s="225">
        <f>IF(N254="snížená",J254,0)</f>
        <v>0</v>
      </c>
      <c r="BG254" s="225">
        <f>IF(N254="zákl. přenesená",J254,0)</f>
        <v>0</v>
      </c>
      <c r="BH254" s="225">
        <f>IF(N254="sníž. přenesená",J254,0)</f>
        <v>0</v>
      </c>
      <c r="BI254" s="225">
        <f>IF(N254="nulová",J254,0)</f>
        <v>0</v>
      </c>
      <c r="BJ254" s="18" t="s">
        <v>82</v>
      </c>
      <c r="BK254" s="225">
        <f>ROUND(I254*H254,2)</f>
        <v>0</v>
      </c>
      <c r="BL254" s="18" t="s">
        <v>252</v>
      </c>
      <c r="BM254" s="224" t="s">
        <v>411</v>
      </c>
    </row>
    <row r="255" s="2" customFormat="1" ht="16.5" customHeight="1">
      <c r="A255" s="39"/>
      <c r="B255" s="40"/>
      <c r="C255" s="213" t="s">
        <v>412</v>
      </c>
      <c r="D255" s="213" t="s">
        <v>153</v>
      </c>
      <c r="E255" s="214" t="s">
        <v>413</v>
      </c>
      <c r="F255" s="215" t="s">
        <v>414</v>
      </c>
      <c r="G255" s="216" t="s">
        <v>283</v>
      </c>
      <c r="H255" s="217">
        <v>35</v>
      </c>
      <c r="I255" s="218"/>
      <c r="J255" s="219">
        <f>ROUND(I255*H255,2)</f>
        <v>0</v>
      </c>
      <c r="K255" s="215" t="s">
        <v>19</v>
      </c>
      <c r="L255" s="45"/>
      <c r="M255" s="220" t="s">
        <v>19</v>
      </c>
      <c r="N255" s="221" t="s">
        <v>46</v>
      </c>
      <c r="O255" s="85"/>
      <c r="P255" s="222">
        <f>O255*H255</f>
        <v>0</v>
      </c>
      <c r="Q255" s="222">
        <v>0</v>
      </c>
      <c r="R255" s="222">
        <f>Q255*H255</f>
        <v>0</v>
      </c>
      <c r="S255" s="222">
        <v>0</v>
      </c>
      <c r="T255" s="223">
        <f>S255*H255</f>
        <v>0</v>
      </c>
      <c r="U255" s="39"/>
      <c r="V255" s="39"/>
      <c r="W255" s="39"/>
      <c r="X255" s="39"/>
      <c r="Y255" s="39"/>
      <c r="Z255" s="39"/>
      <c r="AA255" s="39"/>
      <c r="AB255" s="39"/>
      <c r="AC255" s="39"/>
      <c r="AD255" s="39"/>
      <c r="AE255" s="39"/>
      <c r="AR255" s="224" t="s">
        <v>252</v>
      </c>
      <c r="AT255" s="224" t="s">
        <v>153</v>
      </c>
      <c r="AU255" s="224" t="s">
        <v>177</v>
      </c>
      <c r="AY255" s="18" t="s">
        <v>151</v>
      </c>
      <c r="BE255" s="225">
        <f>IF(N255="základní",J255,0)</f>
        <v>0</v>
      </c>
      <c r="BF255" s="225">
        <f>IF(N255="snížená",J255,0)</f>
        <v>0</v>
      </c>
      <c r="BG255" s="225">
        <f>IF(N255="zákl. přenesená",J255,0)</f>
        <v>0</v>
      </c>
      <c r="BH255" s="225">
        <f>IF(N255="sníž. přenesená",J255,0)</f>
        <v>0</v>
      </c>
      <c r="BI255" s="225">
        <f>IF(N255="nulová",J255,0)</f>
        <v>0</v>
      </c>
      <c r="BJ255" s="18" t="s">
        <v>82</v>
      </c>
      <c r="BK255" s="225">
        <f>ROUND(I255*H255,2)</f>
        <v>0</v>
      </c>
      <c r="BL255" s="18" t="s">
        <v>252</v>
      </c>
      <c r="BM255" s="224" t="s">
        <v>415</v>
      </c>
    </row>
    <row r="256" s="2" customFormat="1" ht="16.5" customHeight="1">
      <c r="A256" s="39"/>
      <c r="B256" s="40"/>
      <c r="C256" s="213" t="s">
        <v>416</v>
      </c>
      <c r="D256" s="213" t="s">
        <v>153</v>
      </c>
      <c r="E256" s="214" t="s">
        <v>417</v>
      </c>
      <c r="F256" s="215" t="s">
        <v>418</v>
      </c>
      <c r="G256" s="216" t="s">
        <v>283</v>
      </c>
      <c r="H256" s="217">
        <v>35</v>
      </c>
      <c r="I256" s="218"/>
      <c r="J256" s="219">
        <f>ROUND(I256*H256,2)</f>
        <v>0</v>
      </c>
      <c r="K256" s="215" t="s">
        <v>19</v>
      </c>
      <c r="L256" s="45"/>
      <c r="M256" s="220" t="s">
        <v>19</v>
      </c>
      <c r="N256" s="221" t="s">
        <v>46</v>
      </c>
      <c r="O256" s="85"/>
      <c r="P256" s="222">
        <f>O256*H256</f>
        <v>0</v>
      </c>
      <c r="Q256" s="222">
        <v>0</v>
      </c>
      <c r="R256" s="222">
        <f>Q256*H256</f>
        <v>0</v>
      </c>
      <c r="S256" s="222">
        <v>0</v>
      </c>
      <c r="T256" s="223">
        <f>S256*H256</f>
        <v>0</v>
      </c>
      <c r="U256" s="39"/>
      <c r="V256" s="39"/>
      <c r="W256" s="39"/>
      <c r="X256" s="39"/>
      <c r="Y256" s="39"/>
      <c r="Z256" s="39"/>
      <c r="AA256" s="39"/>
      <c r="AB256" s="39"/>
      <c r="AC256" s="39"/>
      <c r="AD256" s="39"/>
      <c r="AE256" s="39"/>
      <c r="AR256" s="224" t="s">
        <v>252</v>
      </c>
      <c r="AT256" s="224" t="s">
        <v>153</v>
      </c>
      <c r="AU256" s="224" t="s">
        <v>177</v>
      </c>
      <c r="AY256" s="18" t="s">
        <v>151</v>
      </c>
      <c r="BE256" s="225">
        <f>IF(N256="základní",J256,0)</f>
        <v>0</v>
      </c>
      <c r="BF256" s="225">
        <f>IF(N256="snížená",J256,0)</f>
        <v>0</v>
      </c>
      <c r="BG256" s="225">
        <f>IF(N256="zákl. přenesená",J256,0)</f>
        <v>0</v>
      </c>
      <c r="BH256" s="225">
        <f>IF(N256="sníž. přenesená",J256,0)</f>
        <v>0</v>
      </c>
      <c r="BI256" s="225">
        <f>IF(N256="nulová",J256,0)</f>
        <v>0</v>
      </c>
      <c r="BJ256" s="18" t="s">
        <v>82</v>
      </c>
      <c r="BK256" s="225">
        <f>ROUND(I256*H256,2)</f>
        <v>0</v>
      </c>
      <c r="BL256" s="18" t="s">
        <v>252</v>
      </c>
      <c r="BM256" s="224" t="s">
        <v>419</v>
      </c>
    </row>
    <row r="257" s="12" customFormat="1" ht="20.88" customHeight="1">
      <c r="A257" s="12"/>
      <c r="B257" s="197"/>
      <c r="C257" s="198"/>
      <c r="D257" s="199" t="s">
        <v>74</v>
      </c>
      <c r="E257" s="211" t="s">
        <v>420</v>
      </c>
      <c r="F257" s="211" t="s">
        <v>353</v>
      </c>
      <c r="G257" s="198"/>
      <c r="H257" s="198"/>
      <c r="I257" s="201"/>
      <c r="J257" s="212">
        <f>BK257</f>
        <v>0</v>
      </c>
      <c r="K257" s="198"/>
      <c r="L257" s="203"/>
      <c r="M257" s="204"/>
      <c r="N257" s="205"/>
      <c r="O257" s="205"/>
      <c r="P257" s="206">
        <f>SUM(P258:P262)</f>
        <v>0</v>
      </c>
      <c r="Q257" s="205"/>
      <c r="R257" s="206">
        <f>SUM(R258:R262)</f>
        <v>0</v>
      </c>
      <c r="S257" s="205"/>
      <c r="T257" s="207">
        <f>SUM(T258:T262)</f>
        <v>0</v>
      </c>
      <c r="U257" s="12"/>
      <c r="V257" s="12"/>
      <c r="W257" s="12"/>
      <c r="X257" s="12"/>
      <c r="Y257" s="12"/>
      <c r="Z257" s="12"/>
      <c r="AA257" s="12"/>
      <c r="AB257" s="12"/>
      <c r="AC257" s="12"/>
      <c r="AD257" s="12"/>
      <c r="AE257" s="12"/>
      <c r="AR257" s="208" t="s">
        <v>82</v>
      </c>
      <c r="AT257" s="209" t="s">
        <v>74</v>
      </c>
      <c r="AU257" s="209" t="s">
        <v>84</v>
      </c>
      <c r="AY257" s="208" t="s">
        <v>151</v>
      </c>
      <c r="BK257" s="210">
        <f>SUM(BK258:BK262)</f>
        <v>0</v>
      </c>
    </row>
    <row r="258" s="2" customFormat="1" ht="16.5" customHeight="1">
      <c r="A258" s="39"/>
      <c r="B258" s="40"/>
      <c r="C258" s="213" t="s">
        <v>421</v>
      </c>
      <c r="D258" s="213" t="s">
        <v>153</v>
      </c>
      <c r="E258" s="214" t="s">
        <v>422</v>
      </c>
      <c r="F258" s="215" t="s">
        <v>423</v>
      </c>
      <c r="G258" s="216" t="s">
        <v>304</v>
      </c>
      <c r="H258" s="217">
        <v>5</v>
      </c>
      <c r="I258" s="218"/>
      <c r="J258" s="219">
        <f>ROUND(I258*H258,2)</f>
        <v>0</v>
      </c>
      <c r="K258" s="215" t="s">
        <v>19</v>
      </c>
      <c r="L258" s="45"/>
      <c r="M258" s="220" t="s">
        <v>19</v>
      </c>
      <c r="N258" s="221" t="s">
        <v>46</v>
      </c>
      <c r="O258" s="85"/>
      <c r="P258" s="222">
        <f>O258*H258</f>
        <v>0</v>
      </c>
      <c r="Q258" s="222">
        <v>0</v>
      </c>
      <c r="R258" s="222">
        <f>Q258*H258</f>
        <v>0</v>
      </c>
      <c r="S258" s="222">
        <v>0</v>
      </c>
      <c r="T258" s="223">
        <f>S258*H258</f>
        <v>0</v>
      </c>
      <c r="U258" s="39"/>
      <c r="V258" s="39"/>
      <c r="W258" s="39"/>
      <c r="X258" s="39"/>
      <c r="Y258" s="39"/>
      <c r="Z258" s="39"/>
      <c r="AA258" s="39"/>
      <c r="AB258" s="39"/>
      <c r="AC258" s="39"/>
      <c r="AD258" s="39"/>
      <c r="AE258" s="39"/>
      <c r="AR258" s="224" t="s">
        <v>252</v>
      </c>
      <c r="AT258" s="224" t="s">
        <v>153</v>
      </c>
      <c r="AU258" s="224" t="s">
        <v>177</v>
      </c>
      <c r="AY258" s="18" t="s">
        <v>151</v>
      </c>
      <c r="BE258" s="225">
        <f>IF(N258="základní",J258,0)</f>
        <v>0</v>
      </c>
      <c r="BF258" s="225">
        <f>IF(N258="snížená",J258,0)</f>
        <v>0</v>
      </c>
      <c r="BG258" s="225">
        <f>IF(N258="zákl. přenesená",J258,0)</f>
        <v>0</v>
      </c>
      <c r="BH258" s="225">
        <f>IF(N258="sníž. přenesená",J258,0)</f>
        <v>0</v>
      </c>
      <c r="BI258" s="225">
        <f>IF(N258="nulová",J258,0)</f>
        <v>0</v>
      </c>
      <c r="BJ258" s="18" t="s">
        <v>82</v>
      </c>
      <c r="BK258" s="225">
        <f>ROUND(I258*H258,2)</f>
        <v>0</v>
      </c>
      <c r="BL258" s="18" t="s">
        <v>252</v>
      </c>
      <c r="BM258" s="224" t="s">
        <v>424</v>
      </c>
    </row>
    <row r="259" s="2" customFormat="1" ht="16.5" customHeight="1">
      <c r="A259" s="39"/>
      <c r="B259" s="40"/>
      <c r="C259" s="213" t="s">
        <v>425</v>
      </c>
      <c r="D259" s="213" t="s">
        <v>153</v>
      </c>
      <c r="E259" s="214" t="s">
        <v>426</v>
      </c>
      <c r="F259" s="215" t="s">
        <v>427</v>
      </c>
      <c r="G259" s="216" t="s">
        <v>295</v>
      </c>
      <c r="H259" s="217">
        <v>1</v>
      </c>
      <c r="I259" s="218"/>
      <c r="J259" s="219">
        <f>ROUND(I259*H259,2)</f>
        <v>0</v>
      </c>
      <c r="K259" s="215" t="s">
        <v>19</v>
      </c>
      <c r="L259" s="45"/>
      <c r="M259" s="220" t="s">
        <v>19</v>
      </c>
      <c r="N259" s="221" t="s">
        <v>46</v>
      </c>
      <c r="O259" s="85"/>
      <c r="P259" s="222">
        <f>O259*H259</f>
        <v>0</v>
      </c>
      <c r="Q259" s="222">
        <v>0</v>
      </c>
      <c r="R259" s="222">
        <f>Q259*H259</f>
        <v>0</v>
      </c>
      <c r="S259" s="222">
        <v>0</v>
      </c>
      <c r="T259" s="223">
        <f>S259*H259</f>
        <v>0</v>
      </c>
      <c r="U259" s="39"/>
      <c r="V259" s="39"/>
      <c r="W259" s="39"/>
      <c r="X259" s="39"/>
      <c r="Y259" s="39"/>
      <c r="Z259" s="39"/>
      <c r="AA259" s="39"/>
      <c r="AB259" s="39"/>
      <c r="AC259" s="39"/>
      <c r="AD259" s="39"/>
      <c r="AE259" s="39"/>
      <c r="AR259" s="224" t="s">
        <v>252</v>
      </c>
      <c r="AT259" s="224" t="s">
        <v>153</v>
      </c>
      <c r="AU259" s="224" t="s">
        <v>177</v>
      </c>
      <c r="AY259" s="18" t="s">
        <v>151</v>
      </c>
      <c r="BE259" s="225">
        <f>IF(N259="základní",J259,0)</f>
        <v>0</v>
      </c>
      <c r="BF259" s="225">
        <f>IF(N259="snížená",J259,0)</f>
        <v>0</v>
      </c>
      <c r="BG259" s="225">
        <f>IF(N259="zákl. přenesená",J259,0)</f>
        <v>0</v>
      </c>
      <c r="BH259" s="225">
        <f>IF(N259="sníž. přenesená",J259,0)</f>
        <v>0</v>
      </c>
      <c r="BI259" s="225">
        <f>IF(N259="nulová",J259,0)</f>
        <v>0</v>
      </c>
      <c r="BJ259" s="18" t="s">
        <v>82</v>
      </c>
      <c r="BK259" s="225">
        <f>ROUND(I259*H259,2)</f>
        <v>0</v>
      </c>
      <c r="BL259" s="18" t="s">
        <v>252</v>
      </c>
      <c r="BM259" s="224" t="s">
        <v>428</v>
      </c>
    </row>
    <row r="260" s="2" customFormat="1" ht="16.5" customHeight="1">
      <c r="A260" s="39"/>
      <c r="B260" s="40"/>
      <c r="C260" s="213" t="s">
        <v>429</v>
      </c>
      <c r="D260" s="213" t="s">
        <v>153</v>
      </c>
      <c r="E260" s="214" t="s">
        <v>430</v>
      </c>
      <c r="F260" s="215" t="s">
        <v>431</v>
      </c>
      <c r="G260" s="216" t="s">
        <v>295</v>
      </c>
      <c r="H260" s="217">
        <v>1</v>
      </c>
      <c r="I260" s="218"/>
      <c r="J260" s="219">
        <f>ROUND(I260*H260,2)</f>
        <v>0</v>
      </c>
      <c r="K260" s="215" t="s">
        <v>19</v>
      </c>
      <c r="L260" s="45"/>
      <c r="M260" s="220" t="s">
        <v>19</v>
      </c>
      <c r="N260" s="221" t="s">
        <v>46</v>
      </c>
      <c r="O260" s="85"/>
      <c r="P260" s="222">
        <f>O260*H260</f>
        <v>0</v>
      </c>
      <c r="Q260" s="222">
        <v>0</v>
      </c>
      <c r="R260" s="222">
        <f>Q260*H260</f>
        <v>0</v>
      </c>
      <c r="S260" s="222">
        <v>0</v>
      </c>
      <c r="T260" s="223">
        <f>S260*H260</f>
        <v>0</v>
      </c>
      <c r="U260" s="39"/>
      <c r="V260" s="39"/>
      <c r="W260" s="39"/>
      <c r="X260" s="39"/>
      <c r="Y260" s="39"/>
      <c r="Z260" s="39"/>
      <c r="AA260" s="39"/>
      <c r="AB260" s="39"/>
      <c r="AC260" s="39"/>
      <c r="AD260" s="39"/>
      <c r="AE260" s="39"/>
      <c r="AR260" s="224" t="s">
        <v>252</v>
      </c>
      <c r="AT260" s="224" t="s">
        <v>153</v>
      </c>
      <c r="AU260" s="224" t="s">
        <v>177</v>
      </c>
      <c r="AY260" s="18" t="s">
        <v>151</v>
      </c>
      <c r="BE260" s="225">
        <f>IF(N260="základní",J260,0)</f>
        <v>0</v>
      </c>
      <c r="BF260" s="225">
        <f>IF(N260="snížená",J260,0)</f>
        <v>0</v>
      </c>
      <c r="BG260" s="225">
        <f>IF(N260="zákl. přenesená",J260,0)</f>
        <v>0</v>
      </c>
      <c r="BH260" s="225">
        <f>IF(N260="sníž. přenesená",J260,0)</f>
        <v>0</v>
      </c>
      <c r="BI260" s="225">
        <f>IF(N260="nulová",J260,0)</f>
        <v>0</v>
      </c>
      <c r="BJ260" s="18" t="s">
        <v>82</v>
      </c>
      <c r="BK260" s="225">
        <f>ROUND(I260*H260,2)</f>
        <v>0</v>
      </c>
      <c r="BL260" s="18" t="s">
        <v>252</v>
      </c>
      <c r="BM260" s="224" t="s">
        <v>432</v>
      </c>
    </row>
    <row r="261" s="2" customFormat="1" ht="16.5" customHeight="1">
      <c r="A261" s="39"/>
      <c r="B261" s="40"/>
      <c r="C261" s="213" t="s">
        <v>433</v>
      </c>
      <c r="D261" s="213" t="s">
        <v>153</v>
      </c>
      <c r="E261" s="214" t="s">
        <v>434</v>
      </c>
      <c r="F261" s="215" t="s">
        <v>364</v>
      </c>
      <c r="G261" s="216" t="s">
        <v>295</v>
      </c>
      <c r="H261" s="217">
        <v>1</v>
      </c>
      <c r="I261" s="218"/>
      <c r="J261" s="219">
        <f>ROUND(I261*H261,2)</f>
        <v>0</v>
      </c>
      <c r="K261" s="215" t="s">
        <v>19</v>
      </c>
      <c r="L261" s="45"/>
      <c r="M261" s="220" t="s">
        <v>19</v>
      </c>
      <c r="N261" s="221" t="s">
        <v>46</v>
      </c>
      <c r="O261" s="85"/>
      <c r="P261" s="222">
        <f>O261*H261</f>
        <v>0</v>
      </c>
      <c r="Q261" s="222">
        <v>0</v>
      </c>
      <c r="R261" s="222">
        <f>Q261*H261</f>
        <v>0</v>
      </c>
      <c r="S261" s="222">
        <v>0</v>
      </c>
      <c r="T261" s="223">
        <f>S261*H261</f>
        <v>0</v>
      </c>
      <c r="U261" s="39"/>
      <c r="V261" s="39"/>
      <c r="W261" s="39"/>
      <c r="X261" s="39"/>
      <c r="Y261" s="39"/>
      <c r="Z261" s="39"/>
      <c r="AA261" s="39"/>
      <c r="AB261" s="39"/>
      <c r="AC261" s="39"/>
      <c r="AD261" s="39"/>
      <c r="AE261" s="39"/>
      <c r="AR261" s="224" t="s">
        <v>252</v>
      </c>
      <c r="AT261" s="224" t="s">
        <v>153</v>
      </c>
      <c r="AU261" s="224" t="s">
        <v>177</v>
      </c>
      <c r="AY261" s="18" t="s">
        <v>151</v>
      </c>
      <c r="BE261" s="225">
        <f>IF(N261="základní",J261,0)</f>
        <v>0</v>
      </c>
      <c r="BF261" s="225">
        <f>IF(N261="snížená",J261,0)</f>
        <v>0</v>
      </c>
      <c r="BG261" s="225">
        <f>IF(N261="zákl. přenesená",J261,0)</f>
        <v>0</v>
      </c>
      <c r="BH261" s="225">
        <f>IF(N261="sníž. přenesená",J261,0)</f>
        <v>0</v>
      </c>
      <c r="BI261" s="225">
        <f>IF(N261="nulová",J261,0)</f>
        <v>0</v>
      </c>
      <c r="BJ261" s="18" t="s">
        <v>82</v>
      </c>
      <c r="BK261" s="225">
        <f>ROUND(I261*H261,2)</f>
        <v>0</v>
      </c>
      <c r="BL261" s="18" t="s">
        <v>252</v>
      </c>
      <c r="BM261" s="224" t="s">
        <v>435</v>
      </c>
    </row>
    <row r="262" s="2" customFormat="1" ht="16.5" customHeight="1">
      <c r="A262" s="39"/>
      <c r="B262" s="40"/>
      <c r="C262" s="213" t="s">
        <v>436</v>
      </c>
      <c r="D262" s="213" t="s">
        <v>153</v>
      </c>
      <c r="E262" s="214" t="s">
        <v>437</v>
      </c>
      <c r="F262" s="215" t="s">
        <v>368</v>
      </c>
      <c r="G262" s="216" t="s">
        <v>295</v>
      </c>
      <c r="H262" s="217">
        <v>1</v>
      </c>
      <c r="I262" s="218"/>
      <c r="J262" s="219">
        <f>ROUND(I262*H262,2)</f>
        <v>0</v>
      </c>
      <c r="K262" s="215" t="s">
        <v>19</v>
      </c>
      <c r="L262" s="45"/>
      <c r="M262" s="220" t="s">
        <v>19</v>
      </c>
      <c r="N262" s="221" t="s">
        <v>46</v>
      </c>
      <c r="O262" s="85"/>
      <c r="P262" s="222">
        <f>O262*H262</f>
        <v>0</v>
      </c>
      <c r="Q262" s="222">
        <v>0</v>
      </c>
      <c r="R262" s="222">
        <f>Q262*H262</f>
        <v>0</v>
      </c>
      <c r="S262" s="222">
        <v>0</v>
      </c>
      <c r="T262" s="223">
        <f>S262*H262</f>
        <v>0</v>
      </c>
      <c r="U262" s="39"/>
      <c r="V262" s="39"/>
      <c r="W262" s="39"/>
      <c r="X262" s="39"/>
      <c r="Y262" s="39"/>
      <c r="Z262" s="39"/>
      <c r="AA262" s="39"/>
      <c r="AB262" s="39"/>
      <c r="AC262" s="39"/>
      <c r="AD262" s="39"/>
      <c r="AE262" s="39"/>
      <c r="AR262" s="224" t="s">
        <v>252</v>
      </c>
      <c r="AT262" s="224" t="s">
        <v>153</v>
      </c>
      <c r="AU262" s="224" t="s">
        <v>177</v>
      </c>
      <c r="AY262" s="18" t="s">
        <v>151</v>
      </c>
      <c r="BE262" s="225">
        <f>IF(N262="základní",J262,0)</f>
        <v>0</v>
      </c>
      <c r="BF262" s="225">
        <f>IF(N262="snížená",J262,0)</f>
        <v>0</v>
      </c>
      <c r="BG262" s="225">
        <f>IF(N262="zákl. přenesená",J262,0)</f>
        <v>0</v>
      </c>
      <c r="BH262" s="225">
        <f>IF(N262="sníž. přenesená",J262,0)</f>
        <v>0</v>
      </c>
      <c r="BI262" s="225">
        <f>IF(N262="nulová",J262,0)</f>
        <v>0</v>
      </c>
      <c r="BJ262" s="18" t="s">
        <v>82</v>
      </c>
      <c r="BK262" s="225">
        <f>ROUND(I262*H262,2)</f>
        <v>0</v>
      </c>
      <c r="BL262" s="18" t="s">
        <v>252</v>
      </c>
      <c r="BM262" s="224" t="s">
        <v>438</v>
      </c>
    </row>
    <row r="263" s="12" customFormat="1" ht="22.8" customHeight="1">
      <c r="A263" s="12"/>
      <c r="B263" s="197"/>
      <c r="C263" s="198"/>
      <c r="D263" s="199" t="s">
        <v>74</v>
      </c>
      <c r="E263" s="211" t="s">
        <v>439</v>
      </c>
      <c r="F263" s="211" t="s">
        <v>440</v>
      </c>
      <c r="G263" s="198"/>
      <c r="H263" s="198"/>
      <c r="I263" s="201"/>
      <c r="J263" s="212">
        <f>BK263</f>
        <v>0</v>
      </c>
      <c r="K263" s="198"/>
      <c r="L263" s="203"/>
      <c r="M263" s="204"/>
      <c r="N263" s="205"/>
      <c r="O263" s="205"/>
      <c r="P263" s="206">
        <f>P264+P266+P269+P278</f>
        <v>0</v>
      </c>
      <c r="Q263" s="205"/>
      <c r="R263" s="206">
        <f>R264+R266+R269+R278</f>
        <v>0</v>
      </c>
      <c r="S263" s="205"/>
      <c r="T263" s="207">
        <f>T264+T266+T269+T278</f>
        <v>0</v>
      </c>
      <c r="U263" s="12"/>
      <c r="V263" s="12"/>
      <c r="W263" s="12"/>
      <c r="X263" s="12"/>
      <c r="Y263" s="12"/>
      <c r="Z263" s="12"/>
      <c r="AA263" s="12"/>
      <c r="AB263" s="12"/>
      <c r="AC263" s="12"/>
      <c r="AD263" s="12"/>
      <c r="AE263" s="12"/>
      <c r="AR263" s="208" t="s">
        <v>82</v>
      </c>
      <c r="AT263" s="209" t="s">
        <v>74</v>
      </c>
      <c r="AU263" s="209" t="s">
        <v>82</v>
      </c>
      <c r="AY263" s="208" t="s">
        <v>151</v>
      </c>
      <c r="BK263" s="210">
        <f>BK264+BK266+BK269+BK278</f>
        <v>0</v>
      </c>
    </row>
    <row r="264" s="12" customFormat="1" ht="20.88" customHeight="1">
      <c r="A264" s="12"/>
      <c r="B264" s="197"/>
      <c r="C264" s="198"/>
      <c r="D264" s="199" t="s">
        <v>74</v>
      </c>
      <c r="E264" s="211" t="s">
        <v>441</v>
      </c>
      <c r="F264" s="211" t="s">
        <v>279</v>
      </c>
      <c r="G264" s="198"/>
      <c r="H264" s="198"/>
      <c r="I264" s="201"/>
      <c r="J264" s="212">
        <f>BK264</f>
        <v>0</v>
      </c>
      <c r="K264" s="198"/>
      <c r="L264" s="203"/>
      <c r="M264" s="204"/>
      <c r="N264" s="205"/>
      <c r="O264" s="205"/>
      <c r="P264" s="206">
        <f>P265</f>
        <v>0</v>
      </c>
      <c r="Q264" s="205"/>
      <c r="R264" s="206">
        <f>R265</f>
        <v>0</v>
      </c>
      <c r="S264" s="205"/>
      <c r="T264" s="207">
        <f>T265</f>
        <v>0</v>
      </c>
      <c r="U264" s="12"/>
      <c r="V264" s="12"/>
      <c r="W264" s="12"/>
      <c r="X264" s="12"/>
      <c r="Y264" s="12"/>
      <c r="Z264" s="12"/>
      <c r="AA264" s="12"/>
      <c r="AB264" s="12"/>
      <c r="AC264" s="12"/>
      <c r="AD264" s="12"/>
      <c r="AE264" s="12"/>
      <c r="AR264" s="208" t="s">
        <v>82</v>
      </c>
      <c r="AT264" s="209" t="s">
        <v>74</v>
      </c>
      <c r="AU264" s="209" t="s">
        <v>84</v>
      </c>
      <c r="AY264" s="208" t="s">
        <v>151</v>
      </c>
      <c r="BK264" s="210">
        <f>BK265</f>
        <v>0</v>
      </c>
    </row>
    <row r="265" s="2" customFormat="1" ht="16.5" customHeight="1">
      <c r="A265" s="39"/>
      <c r="B265" s="40"/>
      <c r="C265" s="213" t="s">
        <v>442</v>
      </c>
      <c r="D265" s="213" t="s">
        <v>153</v>
      </c>
      <c r="E265" s="214" t="s">
        <v>443</v>
      </c>
      <c r="F265" s="215" t="s">
        <v>444</v>
      </c>
      <c r="G265" s="216" t="s">
        <v>283</v>
      </c>
      <c r="H265" s="217">
        <v>535</v>
      </c>
      <c r="I265" s="218"/>
      <c r="J265" s="219">
        <f>ROUND(I265*H265,2)</f>
        <v>0</v>
      </c>
      <c r="K265" s="215" t="s">
        <v>19</v>
      </c>
      <c r="L265" s="45"/>
      <c r="M265" s="220" t="s">
        <v>19</v>
      </c>
      <c r="N265" s="221" t="s">
        <v>46</v>
      </c>
      <c r="O265" s="85"/>
      <c r="P265" s="222">
        <f>O265*H265</f>
        <v>0</v>
      </c>
      <c r="Q265" s="222">
        <v>0</v>
      </c>
      <c r="R265" s="222">
        <f>Q265*H265</f>
        <v>0</v>
      </c>
      <c r="S265" s="222">
        <v>0</v>
      </c>
      <c r="T265" s="223">
        <f>S265*H265</f>
        <v>0</v>
      </c>
      <c r="U265" s="39"/>
      <c r="V265" s="39"/>
      <c r="W265" s="39"/>
      <c r="X265" s="39"/>
      <c r="Y265" s="39"/>
      <c r="Z265" s="39"/>
      <c r="AA265" s="39"/>
      <c r="AB265" s="39"/>
      <c r="AC265" s="39"/>
      <c r="AD265" s="39"/>
      <c r="AE265" s="39"/>
      <c r="AR265" s="224" t="s">
        <v>252</v>
      </c>
      <c r="AT265" s="224" t="s">
        <v>153</v>
      </c>
      <c r="AU265" s="224" t="s">
        <v>177</v>
      </c>
      <c r="AY265" s="18" t="s">
        <v>151</v>
      </c>
      <c r="BE265" s="225">
        <f>IF(N265="základní",J265,0)</f>
        <v>0</v>
      </c>
      <c r="BF265" s="225">
        <f>IF(N265="snížená",J265,0)</f>
        <v>0</v>
      </c>
      <c r="BG265" s="225">
        <f>IF(N265="zákl. přenesená",J265,0)</f>
        <v>0</v>
      </c>
      <c r="BH265" s="225">
        <f>IF(N265="sníž. přenesená",J265,0)</f>
        <v>0</v>
      </c>
      <c r="BI265" s="225">
        <f>IF(N265="nulová",J265,0)</f>
        <v>0</v>
      </c>
      <c r="BJ265" s="18" t="s">
        <v>82</v>
      </c>
      <c r="BK265" s="225">
        <f>ROUND(I265*H265,2)</f>
        <v>0</v>
      </c>
      <c r="BL265" s="18" t="s">
        <v>252</v>
      </c>
      <c r="BM265" s="224" t="s">
        <v>445</v>
      </c>
    </row>
    <row r="266" s="12" customFormat="1" ht="20.88" customHeight="1">
      <c r="A266" s="12"/>
      <c r="B266" s="197"/>
      <c r="C266" s="198"/>
      <c r="D266" s="199" t="s">
        <v>74</v>
      </c>
      <c r="E266" s="211" t="s">
        <v>446</v>
      </c>
      <c r="F266" s="211" t="s">
        <v>447</v>
      </c>
      <c r="G266" s="198"/>
      <c r="H266" s="198"/>
      <c r="I266" s="201"/>
      <c r="J266" s="212">
        <f>BK266</f>
        <v>0</v>
      </c>
      <c r="K266" s="198"/>
      <c r="L266" s="203"/>
      <c r="M266" s="204"/>
      <c r="N266" s="205"/>
      <c r="O266" s="205"/>
      <c r="P266" s="206">
        <f>SUM(P267:P268)</f>
        <v>0</v>
      </c>
      <c r="Q266" s="205"/>
      <c r="R266" s="206">
        <f>SUM(R267:R268)</f>
        <v>0</v>
      </c>
      <c r="S266" s="205"/>
      <c r="T266" s="207">
        <f>SUM(T267:T268)</f>
        <v>0</v>
      </c>
      <c r="U266" s="12"/>
      <c r="V266" s="12"/>
      <c r="W266" s="12"/>
      <c r="X266" s="12"/>
      <c r="Y266" s="12"/>
      <c r="Z266" s="12"/>
      <c r="AA266" s="12"/>
      <c r="AB266" s="12"/>
      <c r="AC266" s="12"/>
      <c r="AD266" s="12"/>
      <c r="AE266" s="12"/>
      <c r="AR266" s="208" t="s">
        <v>82</v>
      </c>
      <c r="AT266" s="209" t="s">
        <v>74</v>
      </c>
      <c r="AU266" s="209" t="s">
        <v>84</v>
      </c>
      <c r="AY266" s="208" t="s">
        <v>151</v>
      </c>
      <c r="BK266" s="210">
        <f>SUM(BK267:BK268)</f>
        <v>0</v>
      </c>
    </row>
    <row r="267" s="2" customFormat="1" ht="16.5" customHeight="1">
      <c r="A267" s="39"/>
      <c r="B267" s="40"/>
      <c r="C267" s="213" t="s">
        <v>448</v>
      </c>
      <c r="D267" s="213" t="s">
        <v>153</v>
      </c>
      <c r="E267" s="214" t="s">
        <v>449</v>
      </c>
      <c r="F267" s="215" t="s">
        <v>418</v>
      </c>
      <c r="G267" s="216" t="s">
        <v>283</v>
      </c>
      <c r="H267" s="217">
        <v>510</v>
      </c>
      <c r="I267" s="218"/>
      <c r="J267" s="219">
        <f>ROUND(I267*H267,2)</f>
        <v>0</v>
      </c>
      <c r="K267" s="215" t="s">
        <v>19</v>
      </c>
      <c r="L267" s="45"/>
      <c r="M267" s="220" t="s">
        <v>19</v>
      </c>
      <c r="N267" s="221" t="s">
        <v>46</v>
      </c>
      <c r="O267" s="85"/>
      <c r="P267" s="222">
        <f>O267*H267</f>
        <v>0</v>
      </c>
      <c r="Q267" s="222">
        <v>0</v>
      </c>
      <c r="R267" s="222">
        <f>Q267*H267</f>
        <v>0</v>
      </c>
      <c r="S267" s="222">
        <v>0</v>
      </c>
      <c r="T267" s="223">
        <f>S267*H267</f>
        <v>0</v>
      </c>
      <c r="U267" s="39"/>
      <c r="V267" s="39"/>
      <c r="W267" s="39"/>
      <c r="X267" s="39"/>
      <c r="Y267" s="39"/>
      <c r="Z267" s="39"/>
      <c r="AA267" s="39"/>
      <c r="AB267" s="39"/>
      <c r="AC267" s="39"/>
      <c r="AD267" s="39"/>
      <c r="AE267" s="39"/>
      <c r="AR267" s="224" t="s">
        <v>252</v>
      </c>
      <c r="AT267" s="224" t="s">
        <v>153</v>
      </c>
      <c r="AU267" s="224" t="s">
        <v>177</v>
      </c>
      <c r="AY267" s="18" t="s">
        <v>151</v>
      </c>
      <c r="BE267" s="225">
        <f>IF(N267="základní",J267,0)</f>
        <v>0</v>
      </c>
      <c r="BF267" s="225">
        <f>IF(N267="snížená",J267,0)</f>
        <v>0</v>
      </c>
      <c r="BG267" s="225">
        <f>IF(N267="zákl. přenesená",J267,0)</f>
        <v>0</v>
      </c>
      <c r="BH267" s="225">
        <f>IF(N267="sníž. přenesená",J267,0)</f>
        <v>0</v>
      </c>
      <c r="BI267" s="225">
        <f>IF(N267="nulová",J267,0)</f>
        <v>0</v>
      </c>
      <c r="BJ267" s="18" t="s">
        <v>82</v>
      </c>
      <c r="BK267" s="225">
        <f>ROUND(I267*H267,2)</f>
        <v>0</v>
      </c>
      <c r="BL267" s="18" t="s">
        <v>252</v>
      </c>
      <c r="BM267" s="224" t="s">
        <v>450</v>
      </c>
    </row>
    <row r="268" s="2" customFormat="1" ht="16.5" customHeight="1">
      <c r="A268" s="39"/>
      <c r="B268" s="40"/>
      <c r="C268" s="213" t="s">
        <v>451</v>
      </c>
      <c r="D268" s="213" t="s">
        <v>153</v>
      </c>
      <c r="E268" s="214" t="s">
        <v>452</v>
      </c>
      <c r="F268" s="215" t="s">
        <v>414</v>
      </c>
      <c r="G268" s="216" t="s">
        <v>283</v>
      </c>
      <c r="H268" s="217">
        <v>510</v>
      </c>
      <c r="I268" s="218"/>
      <c r="J268" s="219">
        <f>ROUND(I268*H268,2)</f>
        <v>0</v>
      </c>
      <c r="K268" s="215" t="s">
        <v>19</v>
      </c>
      <c r="L268" s="45"/>
      <c r="M268" s="220" t="s">
        <v>19</v>
      </c>
      <c r="N268" s="221" t="s">
        <v>46</v>
      </c>
      <c r="O268" s="85"/>
      <c r="P268" s="222">
        <f>O268*H268</f>
        <v>0</v>
      </c>
      <c r="Q268" s="222">
        <v>0</v>
      </c>
      <c r="R268" s="222">
        <f>Q268*H268</f>
        <v>0</v>
      </c>
      <c r="S268" s="222">
        <v>0</v>
      </c>
      <c r="T268" s="223">
        <f>S268*H268</f>
        <v>0</v>
      </c>
      <c r="U268" s="39"/>
      <c r="V268" s="39"/>
      <c r="W268" s="39"/>
      <c r="X268" s="39"/>
      <c r="Y268" s="39"/>
      <c r="Z268" s="39"/>
      <c r="AA268" s="39"/>
      <c r="AB268" s="39"/>
      <c r="AC268" s="39"/>
      <c r="AD268" s="39"/>
      <c r="AE268" s="39"/>
      <c r="AR268" s="224" t="s">
        <v>252</v>
      </c>
      <c r="AT268" s="224" t="s">
        <v>153</v>
      </c>
      <c r="AU268" s="224" t="s">
        <v>177</v>
      </c>
      <c r="AY268" s="18" t="s">
        <v>151</v>
      </c>
      <c r="BE268" s="225">
        <f>IF(N268="základní",J268,0)</f>
        <v>0</v>
      </c>
      <c r="BF268" s="225">
        <f>IF(N268="snížená",J268,0)</f>
        <v>0</v>
      </c>
      <c r="BG268" s="225">
        <f>IF(N268="zákl. přenesená",J268,0)</f>
        <v>0</v>
      </c>
      <c r="BH268" s="225">
        <f>IF(N268="sníž. přenesená",J268,0)</f>
        <v>0</v>
      </c>
      <c r="BI268" s="225">
        <f>IF(N268="nulová",J268,0)</f>
        <v>0</v>
      </c>
      <c r="BJ268" s="18" t="s">
        <v>82</v>
      </c>
      <c r="BK268" s="225">
        <f>ROUND(I268*H268,2)</f>
        <v>0</v>
      </c>
      <c r="BL268" s="18" t="s">
        <v>252</v>
      </c>
      <c r="BM268" s="224" t="s">
        <v>453</v>
      </c>
    </row>
    <row r="269" s="12" customFormat="1" ht="20.88" customHeight="1">
      <c r="A269" s="12"/>
      <c r="B269" s="197"/>
      <c r="C269" s="198"/>
      <c r="D269" s="199" t="s">
        <v>74</v>
      </c>
      <c r="E269" s="211" t="s">
        <v>454</v>
      </c>
      <c r="F269" s="211" t="s">
        <v>403</v>
      </c>
      <c r="G269" s="198"/>
      <c r="H269" s="198"/>
      <c r="I269" s="201"/>
      <c r="J269" s="212">
        <f>BK269</f>
        <v>0</v>
      </c>
      <c r="K269" s="198"/>
      <c r="L269" s="203"/>
      <c r="M269" s="204"/>
      <c r="N269" s="205"/>
      <c r="O269" s="205"/>
      <c r="P269" s="206">
        <f>SUM(P270:P277)</f>
        <v>0</v>
      </c>
      <c r="Q269" s="205"/>
      <c r="R269" s="206">
        <f>SUM(R270:R277)</f>
        <v>0</v>
      </c>
      <c r="S269" s="205"/>
      <c r="T269" s="207">
        <f>SUM(T270:T277)</f>
        <v>0</v>
      </c>
      <c r="U269" s="12"/>
      <c r="V269" s="12"/>
      <c r="W269" s="12"/>
      <c r="X269" s="12"/>
      <c r="Y269" s="12"/>
      <c r="Z269" s="12"/>
      <c r="AA269" s="12"/>
      <c r="AB269" s="12"/>
      <c r="AC269" s="12"/>
      <c r="AD269" s="12"/>
      <c r="AE269" s="12"/>
      <c r="AR269" s="208" t="s">
        <v>82</v>
      </c>
      <c r="AT269" s="209" t="s">
        <v>74</v>
      </c>
      <c r="AU269" s="209" t="s">
        <v>84</v>
      </c>
      <c r="AY269" s="208" t="s">
        <v>151</v>
      </c>
      <c r="BK269" s="210">
        <f>SUM(BK270:BK277)</f>
        <v>0</v>
      </c>
    </row>
    <row r="270" s="2" customFormat="1" ht="16.5" customHeight="1">
      <c r="A270" s="39"/>
      <c r="B270" s="40"/>
      <c r="C270" s="213" t="s">
        <v>455</v>
      </c>
      <c r="D270" s="213" t="s">
        <v>153</v>
      </c>
      <c r="E270" s="214" t="s">
        <v>456</v>
      </c>
      <c r="F270" s="215" t="s">
        <v>457</v>
      </c>
      <c r="G270" s="216" t="s">
        <v>283</v>
      </c>
      <c r="H270" s="217">
        <v>25</v>
      </c>
      <c r="I270" s="218"/>
      <c r="J270" s="219">
        <f>ROUND(I270*H270,2)</f>
        <v>0</v>
      </c>
      <c r="K270" s="215" t="s">
        <v>19</v>
      </c>
      <c r="L270" s="45"/>
      <c r="M270" s="220" t="s">
        <v>19</v>
      </c>
      <c r="N270" s="221" t="s">
        <v>46</v>
      </c>
      <c r="O270" s="85"/>
      <c r="P270" s="222">
        <f>O270*H270</f>
        <v>0</v>
      </c>
      <c r="Q270" s="222">
        <v>0</v>
      </c>
      <c r="R270" s="222">
        <f>Q270*H270</f>
        <v>0</v>
      </c>
      <c r="S270" s="222">
        <v>0</v>
      </c>
      <c r="T270" s="223">
        <f>S270*H270</f>
        <v>0</v>
      </c>
      <c r="U270" s="39"/>
      <c r="V270" s="39"/>
      <c r="W270" s="39"/>
      <c r="X270" s="39"/>
      <c r="Y270" s="39"/>
      <c r="Z270" s="39"/>
      <c r="AA270" s="39"/>
      <c r="AB270" s="39"/>
      <c r="AC270" s="39"/>
      <c r="AD270" s="39"/>
      <c r="AE270" s="39"/>
      <c r="AR270" s="224" t="s">
        <v>252</v>
      </c>
      <c r="AT270" s="224" t="s">
        <v>153</v>
      </c>
      <c r="AU270" s="224" t="s">
        <v>177</v>
      </c>
      <c r="AY270" s="18" t="s">
        <v>151</v>
      </c>
      <c r="BE270" s="225">
        <f>IF(N270="základní",J270,0)</f>
        <v>0</v>
      </c>
      <c r="BF270" s="225">
        <f>IF(N270="snížená",J270,0)</f>
        <v>0</v>
      </c>
      <c r="BG270" s="225">
        <f>IF(N270="zákl. přenesená",J270,0)</f>
        <v>0</v>
      </c>
      <c r="BH270" s="225">
        <f>IF(N270="sníž. přenesená",J270,0)</f>
        <v>0</v>
      </c>
      <c r="BI270" s="225">
        <f>IF(N270="nulová",J270,0)</f>
        <v>0</v>
      </c>
      <c r="BJ270" s="18" t="s">
        <v>82</v>
      </c>
      <c r="BK270" s="225">
        <f>ROUND(I270*H270,2)</f>
        <v>0</v>
      </c>
      <c r="BL270" s="18" t="s">
        <v>252</v>
      </c>
      <c r="BM270" s="224" t="s">
        <v>458</v>
      </c>
    </row>
    <row r="271" s="2" customFormat="1" ht="16.5" customHeight="1">
      <c r="A271" s="39"/>
      <c r="B271" s="40"/>
      <c r="C271" s="213" t="s">
        <v>459</v>
      </c>
      <c r="D271" s="213" t="s">
        <v>153</v>
      </c>
      <c r="E271" s="214" t="s">
        <v>460</v>
      </c>
      <c r="F271" s="215" t="s">
        <v>461</v>
      </c>
      <c r="G271" s="216" t="s">
        <v>283</v>
      </c>
      <c r="H271" s="217">
        <v>5</v>
      </c>
      <c r="I271" s="218"/>
      <c r="J271" s="219">
        <f>ROUND(I271*H271,2)</f>
        <v>0</v>
      </c>
      <c r="K271" s="215" t="s">
        <v>19</v>
      </c>
      <c r="L271" s="45"/>
      <c r="M271" s="220" t="s">
        <v>19</v>
      </c>
      <c r="N271" s="221" t="s">
        <v>46</v>
      </c>
      <c r="O271" s="85"/>
      <c r="P271" s="222">
        <f>O271*H271</f>
        <v>0</v>
      </c>
      <c r="Q271" s="222">
        <v>0</v>
      </c>
      <c r="R271" s="222">
        <f>Q271*H271</f>
        <v>0</v>
      </c>
      <c r="S271" s="222">
        <v>0</v>
      </c>
      <c r="T271" s="223">
        <f>S271*H271</f>
        <v>0</v>
      </c>
      <c r="U271" s="39"/>
      <c r="V271" s="39"/>
      <c r="W271" s="39"/>
      <c r="X271" s="39"/>
      <c r="Y271" s="39"/>
      <c r="Z271" s="39"/>
      <c r="AA271" s="39"/>
      <c r="AB271" s="39"/>
      <c r="AC271" s="39"/>
      <c r="AD271" s="39"/>
      <c r="AE271" s="39"/>
      <c r="AR271" s="224" t="s">
        <v>252</v>
      </c>
      <c r="AT271" s="224" t="s">
        <v>153</v>
      </c>
      <c r="AU271" s="224" t="s">
        <v>177</v>
      </c>
      <c r="AY271" s="18" t="s">
        <v>151</v>
      </c>
      <c r="BE271" s="225">
        <f>IF(N271="základní",J271,0)</f>
        <v>0</v>
      </c>
      <c r="BF271" s="225">
        <f>IF(N271="snížená",J271,0)</f>
        <v>0</v>
      </c>
      <c r="BG271" s="225">
        <f>IF(N271="zákl. přenesená",J271,0)</f>
        <v>0</v>
      </c>
      <c r="BH271" s="225">
        <f>IF(N271="sníž. přenesená",J271,0)</f>
        <v>0</v>
      </c>
      <c r="BI271" s="225">
        <f>IF(N271="nulová",J271,0)</f>
        <v>0</v>
      </c>
      <c r="BJ271" s="18" t="s">
        <v>82</v>
      </c>
      <c r="BK271" s="225">
        <f>ROUND(I271*H271,2)</f>
        <v>0</v>
      </c>
      <c r="BL271" s="18" t="s">
        <v>252</v>
      </c>
      <c r="BM271" s="224" t="s">
        <v>462</v>
      </c>
    </row>
    <row r="272" s="2" customFormat="1" ht="16.5" customHeight="1">
      <c r="A272" s="39"/>
      <c r="B272" s="40"/>
      <c r="C272" s="213" t="s">
        <v>463</v>
      </c>
      <c r="D272" s="213" t="s">
        <v>153</v>
      </c>
      <c r="E272" s="214" t="s">
        <v>464</v>
      </c>
      <c r="F272" s="215" t="s">
        <v>465</v>
      </c>
      <c r="G272" s="216" t="s">
        <v>304</v>
      </c>
      <c r="H272" s="217">
        <v>6</v>
      </c>
      <c r="I272" s="218"/>
      <c r="J272" s="219">
        <f>ROUND(I272*H272,2)</f>
        <v>0</v>
      </c>
      <c r="K272" s="215" t="s">
        <v>19</v>
      </c>
      <c r="L272" s="45"/>
      <c r="M272" s="220" t="s">
        <v>19</v>
      </c>
      <c r="N272" s="221" t="s">
        <v>46</v>
      </c>
      <c r="O272" s="85"/>
      <c r="P272" s="222">
        <f>O272*H272</f>
        <v>0</v>
      </c>
      <c r="Q272" s="222">
        <v>0</v>
      </c>
      <c r="R272" s="222">
        <f>Q272*H272</f>
        <v>0</v>
      </c>
      <c r="S272" s="222">
        <v>0</v>
      </c>
      <c r="T272" s="223">
        <f>S272*H272</f>
        <v>0</v>
      </c>
      <c r="U272" s="39"/>
      <c r="V272" s="39"/>
      <c r="W272" s="39"/>
      <c r="X272" s="39"/>
      <c r="Y272" s="39"/>
      <c r="Z272" s="39"/>
      <c r="AA272" s="39"/>
      <c r="AB272" s="39"/>
      <c r="AC272" s="39"/>
      <c r="AD272" s="39"/>
      <c r="AE272" s="39"/>
      <c r="AR272" s="224" t="s">
        <v>252</v>
      </c>
      <c r="AT272" s="224" t="s">
        <v>153</v>
      </c>
      <c r="AU272" s="224" t="s">
        <v>177</v>
      </c>
      <c r="AY272" s="18" t="s">
        <v>151</v>
      </c>
      <c r="BE272" s="225">
        <f>IF(N272="základní",J272,0)</f>
        <v>0</v>
      </c>
      <c r="BF272" s="225">
        <f>IF(N272="snížená",J272,0)</f>
        <v>0</v>
      </c>
      <c r="BG272" s="225">
        <f>IF(N272="zákl. přenesená",J272,0)</f>
        <v>0</v>
      </c>
      <c r="BH272" s="225">
        <f>IF(N272="sníž. přenesená",J272,0)</f>
        <v>0</v>
      </c>
      <c r="BI272" s="225">
        <f>IF(N272="nulová",J272,0)</f>
        <v>0</v>
      </c>
      <c r="BJ272" s="18" t="s">
        <v>82</v>
      </c>
      <c r="BK272" s="225">
        <f>ROUND(I272*H272,2)</f>
        <v>0</v>
      </c>
      <c r="BL272" s="18" t="s">
        <v>252</v>
      </c>
      <c r="BM272" s="224" t="s">
        <v>466</v>
      </c>
    </row>
    <row r="273" s="2" customFormat="1">
      <c r="A273" s="39"/>
      <c r="B273" s="40"/>
      <c r="C273" s="41"/>
      <c r="D273" s="228" t="s">
        <v>285</v>
      </c>
      <c r="E273" s="41"/>
      <c r="F273" s="269" t="s">
        <v>467</v>
      </c>
      <c r="G273" s="41"/>
      <c r="H273" s="41"/>
      <c r="I273" s="270"/>
      <c r="J273" s="41"/>
      <c r="K273" s="41"/>
      <c r="L273" s="45"/>
      <c r="M273" s="271"/>
      <c r="N273" s="272"/>
      <c r="O273" s="85"/>
      <c r="P273" s="85"/>
      <c r="Q273" s="85"/>
      <c r="R273" s="85"/>
      <c r="S273" s="85"/>
      <c r="T273" s="86"/>
      <c r="U273" s="39"/>
      <c r="V273" s="39"/>
      <c r="W273" s="39"/>
      <c r="X273" s="39"/>
      <c r="Y273" s="39"/>
      <c r="Z273" s="39"/>
      <c r="AA273" s="39"/>
      <c r="AB273" s="39"/>
      <c r="AC273" s="39"/>
      <c r="AD273" s="39"/>
      <c r="AE273" s="39"/>
      <c r="AT273" s="18" t="s">
        <v>285</v>
      </c>
      <c r="AU273" s="18" t="s">
        <v>177</v>
      </c>
    </row>
    <row r="274" s="2" customFormat="1" ht="16.5" customHeight="1">
      <c r="A274" s="39"/>
      <c r="B274" s="40"/>
      <c r="C274" s="213" t="s">
        <v>468</v>
      </c>
      <c r="D274" s="213" t="s">
        <v>153</v>
      </c>
      <c r="E274" s="214" t="s">
        <v>469</v>
      </c>
      <c r="F274" s="215" t="s">
        <v>470</v>
      </c>
      <c r="G274" s="216" t="s">
        <v>304</v>
      </c>
      <c r="H274" s="217">
        <v>5</v>
      </c>
      <c r="I274" s="218"/>
      <c r="J274" s="219">
        <f>ROUND(I274*H274,2)</f>
        <v>0</v>
      </c>
      <c r="K274" s="215" t="s">
        <v>19</v>
      </c>
      <c r="L274" s="45"/>
      <c r="M274" s="220" t="s">
        <v>19</v>
      </c>
      <c r="N274" s="221" t="s">
        <v>46</v>
      </c>
      <c r="O274" s="85"/>
      <c r="P274" s="222">
        <f>O274*H274</f>
        <v>0</v>
      </c>
      <c r="Q274" s="222">
        <v>0</v>
      </c>
      <c r="R274" s="222">
        <f>Q274*H274</f>
        <v>0</v>
      </c>
      <c r="S274" s="222">
        <v>0</v>
      </c>
      <c r="T274" s="223">
        <f>S274*H274</f>
        <v>0</v>
      </c>
      <c r="U274" s="39"/>
      <c r="V274" s="39"/>
      <c r="W274" s="39"/>
      <c r="X274" s="39"/>
      <c r="Y274" s="39"/>
      <c r="Z274" s="39"/>
      <c r="AA274" s="39"/>
      <c r="AB274" s="39"/>
      <c r="AC274" s="39"/>
      <c r="AD274" s="39"/>
      <c r="AE274" s="39"/>
      <c r="AR274" s="224" t="s">
        <v>252</v>
      </c>
      <c r="AT274" s="224" t="s">
        <v>153</v>
      </c>
      <c r="AU274" s="224" t="s">
        <v>177</v>
      </c>
      <c r="AY274" s="18" t="s">
        <v>151</v>
      </c>
      <c r="BE274" s="225">
        <f>IF(N274="základní",J274,0)</f>
        <v>0</v>
      </c>
      <c r="BF274" s="225">
        <f>IF(N274="snížená",J274,0)</f>
        <v>0</v>
      </c>
      <c r="BG274" s="225">
        <f>IF(N274="zákl. přenesená",J274,0)</f>
        <v>0</v>
      </c>
      <c r="BH274" s="225">
        <f>IF(N274="sníž. přenesená",J274,0)</f>
        <v>0</v>
      </c>
      <c r="BI274" s="225">
        <f>IF(N274="nulová",J274,0)</f>
        <v>0</v>
      </c>
      <c r="BJ274" s="18" t="s">
        <v>82</v>
      </c>
      <c r="BK274" s="225">
        <f>ROUND(I274*H274,2)</f>
        <v>0</v>
      </c>
      <c r="BL274" s="18" t="s">
        <v>252</v>
      </c>
      <c r="BM274" s="224" t="s">
        <v>471</v>
      </c>
    </row>
    <row r="275" s="2" customFormat="1" ht="16.5" customHeight="1">
      <c r="A275" s="39"/>
      <c r="B275" s="40"/>
      <c r="C275" s="213" t="s">
        <v>472</v>
      </c>
      <c r="D275" s="213" t="s">
        <v>153</v>
      </c>
      <c r="E275" s="214" t="s">
        <v>473</v>
      </c>
      <c r="F275" s="215" t="s">
        <v>474</v>
      </c>
      <c r="G275" s="216" t="s">
        <v>304</v>
      </c>
      <c r="H275" s="217">
        <v>1</v>
      </c>
      <c r="I275" s="218"/>
      <c r="J275" s="219">
        <f>ROUND(I275*H275,2)</f>
        <v>0</v>
      </c>
      <c r="K275" s="215" t="s">
        <v>19</v>
      </c>
      <c r="L275" s="45"/>
      <c r="M275" s="220" t="s">
        <v>19</v>
      </c>
      <c r="N275" s="221" t="s">
        <v>46</v>
      </c>
      <c r="O275" s="85"/>
      <c r="P275" s="222">
        <f>O275*H275</f>
        <v>0</v>
      </c>
      <c r="Q275" s="222">
        <v>0</v>
      </c>
      <c r="R275" s="222">
        <f>Q275*H275</f>
        <v>0</v>
      </c>
      <c r="S275" s="222">
        <v>0</v>
      </c>
      <c r="T275" s="223">
        <f>S275*H275</f>
        <v>0</v>
      </c>
      <c r="U275" s="39"/>
      <c r="V275" s="39"/>
      <c r="W275" s="39"/>
      <c r="X275" s="39"/>
      <c r="Y275" s="39"/>
      <c r="Z275" s="39"/>
      <c r="AA275" s="39"/>
      <c r="AB275" s="39"/>
      <c r="AC275" s="39"/>
      <c r="AD275" s="39"/>
      <c r="AE275" s="39"/>
      <c r="AR275" s="224" t="s">
        <v>252</v>
      </c>
      <c r="AT275" s="224" t="s">
        <v>153</v>
      </c>
      <c r="AU275" s="224" t="s">
        <v>177</v>
      </c>
      <c r="AY275" s="18" t="s">
        <v>151</v>
      </c>
      <c r="BE275" s="225">
        <f>IF(N275="základní",J275,0)</f>
        <v>0</v>
      </c>
      <c r="BF275" s="225">
        <f>IF(N275="snížená",J275,0)</f>
        <v>0</v>
      </c>
      <c r="BG275" s="225">
        <f>IF(N275="zákl. přenesená",J275,0)</f>
        <v>0</v>
      </c>
      <c r="BH275" s="225">
        <f>IF(N275="sníž. přenesená",J275,0)</f>
        <v>0</v>
      </c>
      <c r="BI275" s="225">
        <f>IF(N275="nulová",J275,0)</f>
        <v>0</v>
      </c>
      <c r="BJ275" s="18" t="s">
        <v>82</v>
      </c>
      <c r="BK275" s="225">
        <f>ROUND(I275*H275,2)</f>
        <v>0</v>
      </c>
      <c r="BL275" s="18" t="s">
        <v>252</v>
      </c>
      <c r="BM275" s="224" t="s">
        <v>475</v>
      </c>
    </row>
    <row r="276" s="2" customFormat="1" ht="16.5" customHeight="1">
      <c r="A276" s="39"/>
      <c r="B276" s="40"/>
      <c r="C276" s="213" t="s">
        <v>476</v>
      </c>
      <c r="D276" s="213" t="s">
        <v>153</v>
      </c>
      <c r="E276" s="214" t="s">
        <v>477</v>
      </c>
      <c r="F276" s="215" t="s">
        <v>414</v>
      </c>
      <c r="G276" s="216" t="s">
        <v>283</v>
      </c>
      <c r="H276" s="217">
        <v>30</v>
      </c>
      <c r="I276" s="218"/>
      <c r="J276" s="219">
        <f>ROUND(I276*H276,2)</f>
        <v>0</v>
      </c>
      <c r="K276" s="215" t="s">
        <v>19</v>
      </c>
      <c r="L276" s="45"/>
      <c r="M276" s="220" t="s">
        <v>19</v>
      </c>
      <c r="N276" s="221" t="s">
        <v>46</v>
      </c>
      <c r="O276" s="85"/>
      <c r="P276" s="222">
        <f>O276*H276</f>
        <v>0</v>
      </c>
      <c r="Q276" s="222">
        <v>0</v>
      </c>
      <c r="R276" s="222">
        <f>Q276*H276</f>
        <v>0</v>
      </c>
      <c r="S276" s="222">
        <v>0</v>
      </c>
      <c r="T276" s="223">
        <f>S276*H276</f>
        <v>0</v>
      </c>
      <c r="U276" s="39"/>
      <c r="V276" s="39"/>
      <c r="W276" s="39"/>
      <c r="X276" s="39"/>
      <c r="Y276" s="39"/>
      <c r="Z276" s="39"/>
      <c r="AA276" s="39"/>
      <c r="AB276" s="39"/>
      <c r="AC276" s="39"/>
      <c r="AD276" s="39"/>
      <c r="AE276" s="39"/>
      <c r="AR276" s="224" t="s">
        <v>252</v>
      </c>
      <c r="AT276" s="224" t="s">
        <v>153</v>
      </c>
      <c r="AU276" s="224" t="s">
        <v>177</v>
      </c>
      <c r="AY276" s="18" t="s">
        <v>151</v>
      </c>
      <c r="BE276" s="225">
        <f>IF(N276="základní",J276,0)</f>
        <v>0</v>
      </c>
      <c r="BF276" s="225">
        <f>IF(N276="snížená",J276,0)</f>
        <v>0</v>
      </c>
      <c r="BG276" s="225">
        <f>IF(N276="zákl. přenesená",J276,0)</f>
        <v>0</v>
      </c>
      <c r="BH276" s="225">
        <f>IF(N276="sníž. přenesená",J276,0)</f>
        <v>0</v>
      </c>
      <c r="BI276" s="225">
        <f>IF(N276="nulová",J276,0)</f>
        <v>0</v>
      </c>
      <c r="BJ276" s="18" t="s">
        <v>82</v>
      </c>
      <c r="BK276" s="225">
        <f>ROUND(I276*H276,2)</f>
        <v>0</v>
      </c>
      <c r="BL276" s="18" t="s">
        <v>252</v>
      </c>
      <c r="BM276" s="224" t="s">
        <v>478</v>
      </c>
    </row>
    <row r="277" s="2" customFormat="1" ht="16.5" customHeight="1">
      <c r="A277" s="39"/>
      <c r="B277" s="40"/>
      <c r="C277" s="213" t="s">
        <v>479</v>
      </c>
      <c r="D277" s="213" t="s">
        <v>153</v>
      </c>
      <c r="E277" s="214" t="s">
        <v>480</v>
      </c>
      <c r="F277" s="215" t="s">
        <v>418</v>
      </c>
      <c r="G277" s="216" t="s">
        <v>283</v>
      </c>
      <c r="H277" s="217">
        <v>30</v>
      </c>
      <c r="I277" s="218"/>
      <c r="J277" s="219">
        <f>ROUND(I277*H277,2)</f>
        <v>0</v>
      </c>
      <c r="K277" s="215" t="s">
        <v>19</v>
      </c>
      <c r="L277" s="45"/>
      <c r="M277" s="220" t="s">
        <v>19</v>
      </c>
      <c r="N277" s="221" t="s">
        <v>46</v>
      </c>
      <c r="O277" s="85"/>
      <c r="P277" s="222">
        <f>O277*H277</f>
        <v>0</v>
      </c>
      <c r="Q277" s="222">
        <v>0</v>
      </c>
      <c r="R277" s="222">
        <f>Q277*H277</f>
        <v>0</v>
      </c>
      <c r="S277" s="222">
        <v>0</v>
      </c>
      <c r="T277" s="223">
        <f>S277*H277</f>
        <v>0</v>
      </c>
      <c r="U277" s="39"/>
      <c r="V277" s="39"/>
      <c r="W277" s="39"/>
      <c r="X277" s="39"/>
      <c r="Y277" s="39"/>
      <c r="Z277" s="39"/>
      <c r="AA277" s="39"/>
      <c r="AB277" s="39"/>
      <c r="AC277" s="39"/>
      <c r="AD277" s="39"/>
      <c r="AE277" s="39"/>
      <c r="AR277" s="224" t="s">
        <v>252</v>
      </c>
      <c r="AT277" s="224" t="s">
        <v>153</v>
      </c>
      <c r="AU277" s="224" t="s">
        <v>177</v>
      </c>
      <c r="AY277" s="18" t="s">
        <v>151</v>
      </c>
      <c r="BE277" s="225">
        <f>IF(N277="základní",J277,0)</f>
        <v>0</v>
      </c>
      <c r="BF277" s="225">
        <f>IF(N277="snížená",J277,0)</f>
        <v>0</v>
      </c>
      <c r="BG277" s="225">
        <f>IF(N277="zákl. přenesená",J277,0)</f>
        <v>0</v>
      </c>
      <c r="BH277" s="225">
        <f>IF(N277="sníž. přenesená",J277,0)</f>
        <v>0</v>
      </c>
      <c r="BI277" s="225">
        <f>IF(N277="nulová",J277,0)</f>
        <v>0</v>
      </c>
      <c r="BJ277" s="18" t="s">
        <v>82</v>
      </c>
      <c r="BK277" s="225">
        <f>ROUND(I277*H277,2)</f>
        <v>0</v>
      </c>
      <c r="BL277" s="18" t="s">
        <v>252</v>
      </c>
      <c r="BM277" s="224" t="s">
        <v>481</v>
      </c>
    </row>
    <row r="278" s="12" customFormat="1" ht="20.88" customHeight="1">
      <c r="A278" s="12"/>
      <c r="B278" s="197"/>
      <c r="C278" s="198"/>
      <c r="D278" s="199" t="s">
        <v>74</v>
      </c>
      <c r="E278" s="211" t="s">
        <v>482</v>
      </c>
      <c r="F278" s="211" t="s">
        <v>353</v>
      </c>
      <c r="G278" s="198"/>
      <c r="H278" s="198"/>
      <c r="I278" s="201"/>
      <c r="J278" s="212">
        <f>BK278</f>
        <v>0</v>
      </c>
      <c r="K278" s="198"/>
      <c r="L278" s="203"/>
      <c r="M278" s="204"/>
      <c r="N278" s="205"/>
      <c r="O278" s="205"/>
      <c r="P278" s="206">
        <f>SUM(P279:P285)</f>
        <v>0</v>
      </c>
      <c r="Q278" s="205"/>
      <c r="R278" s="206">
        <f>SUM(R279:R285)</f>
        <v>0</v>
      </c>
      <c r="S278" s="205"/>
      <c r="T278" s="207">
        <f>SUM(T279:T285)</f>
        <v>0</v>
      </c>
      <c r="U278" s="12"/>
      <c r="V278" s="12"/>
      <c r="W278" s="12"/>
      <c r="X278" s="12"/>
      <c r="Y278" s="12"/>
      <c r="Z278" s="12"/>
      <c r="AA278" s="12"/>
      <c r="AB278" s="12"/>
      <c r="AC278" s="12"/>
      <c r="AD278" s="12"/>
      <c r="AE278" s="12"/>
      <c r="AR278" s="208" t="s">
        <v>82</v>
      </c>
      <c r="AT278" s="209" t="s">
        <v>74</v>
      </c>
      <c r="AU278" s="209" t="s">
        <v>84</v>
      </c>
      <c r="AY278" s="208" t="s">
        <v>151</v>
      </c>
      <c r="BK278" s="210">
        <f>SUM(BK279:BK285)</f>
        <v>0</v>
      </c>
    </row>
    <row r="279" s="2" customFormat="1" ht="16.5" customHeight="1">
      <c r="A279" s="39"/>
      <c r="B279" s="40"/>
      <c r="C279" s="213" t="s">
        <v>483</v>
      </c>
      <c r="D279" s="213" t="s">
        <v>153</v>
      </c>
      <c r="E279" s="214" t="s">
        <v>484</v>
      </c>
      <c r="F279" s="215" t="s">
        <v>485</v>
      </c>
      <c r="G279" s="216" t="s">
        <v>295</v>
      </c>
      <c r="H279" s="217">
        <v>1</v>
      </c>
      <c r="I279" s="218"/>
      <c r="J279" s="219">
        <f>ROUND(I279*H279,2)</f>
        <v>0</v>
      </c>
      <c r="K279" s="215" t="s">
        <v>19</v>
      </c>
      <c r="L279" s="45"/>
      <c r="M279" s="220" t="s">
        <v>19</v>
      </c>
      <c r="N279" s="221" t="s">
        <v>46</v>
      </c>
      <c r="O279" s="85"/>
      <c r="P279" s="222">
        <f>O279*H279</f>
        <v>0</v>
      </c>
      <c r="Q279" s="222">
        <v>0</v>
      </c>
      <c r="R279" s="222">
        <f>Q279*H279</f>
        <v>0</v>
      </c>
      <c r="S279" s="222">
        <v>0</v>
      </c>
      <c r="T279" s="223">
        <f>S279*H279</f>
        <v>0</v>
      </c>
      <c r="U279" s="39"/>
      <c r="V279" s="39"/>
      <c r="W279" s="39"/>
      <c r="X279" s="39"/>
      <c r="Y279" s="39"/>
      <c r="Z279" s="39"/>
      <c r="AA279" s="39"/>
      <c r="AB279" s="39"/>
      <c r="AC279" s="39"/>
      <c r="AD279" s="39"/>
      <c r="AE279" s="39"/>
      <c r="AR279" s="224" t="s">
        <v>252</v>
      </c>
      <c r="AT279" s="224" t="s">
        <v>153</v>
      </c>
      <c r="AU279" s="224" t="s">
        <v>177</v>
      </c>
      <c r="AY279" s="18" t="s">
        <v>151</v>
      </c>
      <c r="BE279" s="225">
        <f>IF(N279="základní",J279,0)</f>
        <v>0</v>
      </c>
      <c r="BF279" s="225">
        <f>IF(N279="snížená",J279,0)</f>
        <v>0</v>
      </c>
      <c r="BG279" s="225">
        <f>IF(N279="zákl. přenesená",J279,0)</f>
        <v>0</v>
      </c>
      <c r="BH279" s="225">
        <f>IF(N279="sníž. přenesená",J279,0)</f>
        <v>0</v>
      </c>
      <c r="BI279" s="225">
        <f>IF(N279="nulová",J279,0)</f>
        <v>0</v>
      </c>
      <c r="BJ279" s="18" t="s">
        <v>82</v>
      </c>
      <c r="BK279" s="225">
        <f>ROUND(I279*H279,2)</f>
        <v>0</v>
      </c>
      <c r="BL279" s="18" t="s">
        <v>252</v>
      </c>
      <c r="BM279" s="224" t="s">
        <v>486</v>
      </c>
    </row>
    <row r="280" s="2" customFormat="1" ht="16.5" customHeight="1">
      <c r="A280" s="39"/>
      <c r="B280" s="40"/>
      <c r="C280" s="213" t="s">
        <v>487</v>
      </c>
      <c r="D280" s="213" t="s">
        <v>153</v>
      </c>
      <c r="E280" s="214" t="s">
        <v>488</v>
      </c>
      <c r="F280" s="215" t="s">
        <v>489</v>
      </c>
      <c r="G280" s="216" t="s">
        <v>283</v>
      </c>
      <c r="H280" s="217">
        <v>2.5</v>
      </c>
      <c r="I280" s="218"/>
      <c r="J280" s="219">
        <f>ROUND(I280*H280,2)</f>
        <v>0</v>
      </c>
      <c r="K280" s="215" t="s">
        <v>19</v>
      </c>
      <c r="L280" s="45"/>
      <c r="M280" s="220" t="s">
        <v>19</v>
      </c>
      <c r="N280" s="221" t="s">
        <v>46</v>
      </c>
      <c r="O280" s="85"/>
      <c r="P280" s="222">
        <f>O280*H280</f>
        <v>0</v>
      </c>
      <c r="Q280" s="222">
        <v>0</v>
      </c>
      <c r="R280" s="222">
        <f>Q280*H280</f>
        <v>0</v>
      </c>
      <c r="S280" s="222">
        <v>0</v>
      </c>
      <c r="T280" s="223">
        <f>S280*H280</f>
        <v>0</v>
      </c>
      <c r="U280" s="39"/>
      <c r="V280" s="39"/>
      <c r="W280" s="39"/>
      <c r="X280" s="39"/>
      <c r="Y280" s="39"/>
      <c r="Z280" s="39"/>
      <c r="AA280" s="39"/>
      <c r="AB280" s="39"/>
      <c r="AC280" s="39"/>
      <c r="AD280" s="39"/>
      <c r="AE280" s="39"/>
      <c r="AR280" s="224" t="s">
        <v>252</v>
      </c>
      <c r="AT280" s="224" t="s">
        <v>153</v>
      </c>
      <c r="AU280" s="224" t="s">
        <v>177</v>
      </c>
      <c r="AY280" s="18" t="s">
        <v>151</v>
      </c>
      <c r="BE280" s="225">
        <f>IF(N280="základní",J280,0)</f>
        <v>0</v>
      </c>
      <c r="BF280" s="225">
        <f>IF(N280="snížená",J280,0)</f>
        <v>0</v>
      </c>
      <c r="BG280" s="225">
        <f>IF(N280="zákl. přenesená",J280,0)</f>
        <v>0</v>
      </c>
      <c r="BH280" s="225">
        <f>IF(N280="sníž. přenesená",J280,0)</f>
        <v>0</v>
      </c>
      <c r="BI280" s="225">
        <f>IF(N280="nulová",J280,0)</f>
        <v>0</v>
      </c>
      <c r="BJ280" s="18" t="s">
        <v>82</v>
      </c>
      <c r="BK280" s="225">
        <f>ROUND(I280*H280,2)</f>
        <v>0</v>
      </c>
      <c r="BL280" s="18" t="s">
        <v>252</v>
      </c>
      <c r="BM280" s="224" t="s">
        <v>490</v>
      </c>
    </row>
    <row r="281" s="2" customFormat="1" ht="16.5" customHeight="1">
      <c r="A281" s="39"/>
      <c r="B281" s="40"/>
      <c r="C281" s="213" t="s">
        <v>491</v>
      </c>
      <c r="D281" s="213" t="s">
        <v>153</v>
      </c>
      <c r="E281" s="214" t="s">
        <v>492</v>
      </c>
      <c r="F281" s="215" t="s">
        <v>493</v>
      </c>
      <c r="G281" s="216" t="s">
        <v>295</v>
      </c>
      <c r="H281" s="217">
        <v>1</v>
      </c>
      <c r="I281" s="218"/>
      <c r="J281" s="219">
        <f>ROUND(I281*H281,2)</f>
        <v>0</v>
      </c>
      <c r="K281" s="215" t="s">
        <v>19</v>
      </c>
      <c r="L281" s="45"/>
      <c r="M281" s="220" t="s">
        <v>19</v>
      </c>
      <c r="N281" s="221" t="s">
        <v>46</v>
      </c>
      <c r="O281" s="85"/>
      <c r="P281" s="222">
        <f>O281*H281</f>
        <v>0</v>
      </c>
      <c r="Q281" s="222">
        <v>0</v>
      </c>
      <c r="R281" s="222">
        <f>Q281*H281</f>
        <v>0</v>
      </c>
      <c r="S281" s="222">
        <v>0</v>
      </c>
      <c r="T281" s="223">
        <f>S281*H281</f>
        <v>0</v>
      </c>
      <c r="U281" s="39"/>
      <c r="V281" s="39"/>
      <c r="W281" s="39"/>
      <c r="X281" s="39"/>
      <c r="Y281" s="39"/>
      <c r="Z281" s="39"/>
      <c r="AA281" s="39"/>
      <c r="AB281" s="39"/>
      <c r="AC281" s="39"/>
      <c r="AD281" s="39"/>
      <c r="AE281" s="39"/>
      <c r="AR281" s="224" t="s">
        <v>252</v>
      </c>
      <c r="AT281" s="224" t="s">
        <v>153</v>
      </c>
      <c r="AU281" s="224" t="s">
        <v>177</v>
      </c>
      <c r="AY281" s="18" t="s">
        <v>151</v>
      </c>
      <c r="BE281" s="225">
        <f>IF(N281="základní",J281,0)</f>
        <v>0</v>
      </c>
      <c r="BF281" s="225">
        <f>IF(N281="snížená",J281,0)</f>
        <v>0</v>
      </c>
      <c r="BG281" s="225">
        <f>IF(N281="zákl. přenesená",J281,0)</f>
        <v>0</v>
      </c>
      <c r="BH281" s="225">
        <f>IF(N281="sníž. přenesená",J281,0)</f>
        <v>0</v>
      </c>
      <c r="BI281" s="225">
        <f>IF(N281="nulová",J281,0)</f>
        <v>0</v>
      </c>
      <c r="BJ281" s="18" t="s">
        <v>82</v>
      </c>
      <c r="BK281" s="225">
        <f>ROUND(I281*H281,2)</f>
        <v>0</v>
      </c>
      <c r="BL281" s="18" t="s">
        <v>252</v>
      </c>
      <c r="BM281" s="224" t="s">
        <v>494</v>
      </c>
    </row>
    <row r="282" s="2" customFormat="1" ht="21.75" customHeight="1">
      <c r="A282" s="39"/>
      <c r="B282" s="40"/>
      <c r="C282" s="213" t="s">
        <v>495</v>
      </c>
      <c r="D282" s="213" t="s">
        <v>153</v>
      </c>
      <c r="E282" s="214" t="s">
        <v>496</v>
      </c>
      <c r="F282" s="215" t="s">
        <v>497</v>
      </c>
      <c r="G282" s="216" t="s">
        <v>295</v>
      </c>
      <c r="H282" s="217">
        <v>1</v>
      </c>
      <c r="I282" s="218"/>
      <c r="J282" s="219">
        <f>ROUND(I282*H282,2)</f>
        <v>0</v>
      </c>
      <c r="K282" s="215" t="s">
        <v>19</v>
      </c>
      <c r="L282" s="45"/>
      <c r="M282" s="220" t="s">
        <v>19</v>
      </c>
      <c r="N282" s="221" t="s">
        <v>46</v>
      </c>
      <c r="O282" s="85"/>
      <c r="P282" s="222">
        <f>O282*H282</f>
        <v>0</v>
      </c>
      <c r="Q282" s="222">
        <v>0</v>
      </c>
      <c r="R282" s="222">
        <f>Q282*H282</f>
        <v>0</v>
      </c>
      <c r="S282" s="222">
        <v>0</v>
      </c>
      <c r="T282" s="223">
        <f>S282*H282</f>
        <v>0</v>
      </c>
      <c r="U282" s="39"/>
      <c r="V282" s="39"/>
      <c r="W282" s="39"/>
      <c r="X282" s="39"/>
      <c r="Y282" s="39"/>
      <c r="Z282" s="39"/>
      <c r="AA282" s="39"/>
      <c r="AB282" s="39"/>
      <c r="AC282" s="39"/>
      <c r="AD282" s="39"/>
      <c r="AE282" s="39"/>
      <c r="AR282" s="224" t="s">
        <v>252</v>
      </c>
      <c r="AT282" s="224" t="s">
        <v>153</v>
      </c>
      <c r="AU282" s="224" t="s">
        <v>177</v>
      </c>
      <c r="AY282" s="18" t="s">
        <v>151</v>
      </c>
      <c r="BE282" s="225">
        <f>IF(N282="základní",J282,0)</f>
        <v>0</v>
      </c>
      <c r="BF282" s="225">
        <f>IF(N282="snížená",J282,0)</f>
        <v>0</v>
      </c>
      <c r="BG282" s="225">
        <f>IF(N282="zákl. přenesená",J282,0)</f>
        <v>0</v>
      </c>
      <c r="BH282" s="225">
        <f>IF(N282="sníž. přenesená",J282,0)</f>
        <v>0</v>
      </c>
      <c r="BI282" s="225">
        <f>IF(N282="nulová",J282,0)</f>
        <v>0</v>
      </c>
      <c r="BJ282" s="18" t="s">
        <v>82</v>
      </c>
      <c r="BK282" s="225">
        <f>ROUND(I282*H282,2)</f>
        <v>0</v>
      </c>
      <c r="BL282" s="18" t="s">
        <v>252</v>
      </c>
      <c r="BM282" s="224" t="s">
        <v>498</v>
      </c>
    </row>
    <row r="283" s="2" customFormat="1" ht="16.5" customHeight="1">
      <c r="A283" s="39"/>
      <c r="B283" s="40"/>
      <c r="C283" s="213" t="s">
        <v>499</v>
      </c>
      <c r="D283" s="213" t="s">
        <v>153</v>
      </c>
      <c r="E283" s="214" t="s">
        <v>500</v>
      </c>
      <c r="F283" s="215" t="s">
        <v>501</v>
      </c>
      <c r="G283" s="216" t="s">
        <v>295</v>
      </c>
      <c r="H283" s="217">
        <v>1</v>
      </c>
      <c r="I283" s="218"/>
      <c r="J283" s="219">
        <f>ROUND(I283*H283,2)</f>
        <v>0</v>
      </c>
      <c r="K283" s="215" t="s">
        <v>19</v>
      </c>
      <c r="L283" s="45"/>
      <c r="M283" s="220" t="s">
        <v>19</v>
      </c>
      <c r="N283" s="221" t="s">
        <v>46</v>
      </c>
      <c r="O283" s="85"/>
      <c r="P283" s="222">
        <f>O283*H283</f>
        <v>0</v>
      </c>
      <c r="Q283" s="222">
        <v>0</v>
      </c>
      <c r="R283" s="222">
        <f>Q283*H283</f>
        <v>0</v>
      </c>
      <c r="S283" s="222">
        <v>0</v>
      </c>
      <c r="T283" s="223">
        <f>S283*H283</f>
        <v>0</v>
      </c>
      <c r="U283" s="39"/>
      <c r="V283" s="39"/>
      <c r="W283" s="39"/>
      <c r="X283" s="39"/>
      <c r="Y283" s="39"/>
      <c r="Z283" s="39"/>
      <c r="AA283" s="39"/>
      <c r="AB283" s="39"/>
      <c r="AC283" s="39"/>
      <c r="AD283" s="39"/>
      <c r="AE283" s="39"/>
      <c r="AR283" s="224" t="s">
        <v>252</v>
      </c>
      <c r="AT283" s="224" t="s">
        <v>153</v>
      </c>
      <c r="AU283" s="224" t="s">
        <v>177</v>
      </c>
      <c r="AY283" s="18" t="s">
        <v>151</v>
      </c>
      <c r="BE283" s="225">
        <f>IF(N283="základní",J283,0)</f>
        <v>0</v>
      </c>
      <c r="BF283" s="225">
        <f>IF(N283="snížená",J283,0)</f>
        <v>0</v>
      </c>
      <c r="BG283" s="225">
        <f>IF(N283="zákl. přenesená",J283,0)</f>
        <v>0</v>
      </c>
      <c r="BH283" s="225">
        <f>IF(N283="sníž. přenesená",J283,0)</f>
        <v>0</v>
      </c>
      <c r="BI283" s="225">
        <f>IF(N283="nulová",J283,0)</f>
        <v>0</v>
      </c>
      <c r="BJ283" s="18" t="s">
        <v>82</v>
      </c>
      <c r="BK283" s="225">
        <f>ROUND(I283*H283,2)</f>
        <v>0</v>
      </c>
      <c r="BL283" s="18" t="s">
        <v>252</v>
      </c>
      <c r="BM283" s="224" t="s">
        <v>502</v>
      </c>
    </row>
    <row r="284" s="2" customFormat="1" ht="16.5" customHeight="1">
      <c r="A284" s="39"/>
      <c r="B284" s="40"/>
      <c r="C284" s="213" t="s">
        <v>503</v>
      </c>
      <c r="D284" s="213" t="s">
        <v>153</v>
      </c>
      <c r="E284" s="214" t="s">
        <v>504</v>
      </c>
      <c r="F284" s="215" t="s">
        <v>364</v>
      </c>
      <c r="G284" s="216" t="s">
        <v>295</v>
      </c>
      <c r="H284" s="217">
        <v>1</v>
      </c>
      <c r="I284" s="218"/>
      <c r="J284" s="219">
        <f>ROUND(I284*H284,2)</f>
        <v>0</v>
      </c>
      <c r="K284" s="215" t="s">
        <v>19</v>
      </c>
      <c r="L284" s="45"/>
      <c r="M284" s="220" t="s">
        <v>19</v>
      </c>
      <c r="N284" s="221" t="s">
        <v>46</v>
      </c>
      <c r="O284" s="85"/>
      <c r="P284" s="222">
        <f>O284*H284</f>
        <v>0</v>
      </c>
      <c r="Q284" s="222">
        <v>0</v>
      </c>
      <c r="R284" s="222">
        <f>Q284*H284</f>
        <v>0</v>
      </c>
      <c r="S284" s="222">
        <v>0</v>
      </c>
      <c r="T284" s="223">
        <f>S284*H284</f>
        <v>0</v>
      </c>
      <c r="U284" s="39"/>
      <c r="V284" s="39"/>
      <c r="W284" s="39"/>
      <c r="X284" s="39"/>
      <c r="Y284" s="39"/>
      <c r="Z284" s="39"/>
      <c r="AA284" s="39"/>
      <c r="AB284" s="39"/>
      <c r="AC284" s="39"/>
      <c r="AD284" s="39"/>
      <c r="AE284" s="39"/>
      <c r="AR284" s="224" t="s">
        <v>252</v>
      </c>
      <c r="AT284" s="224" t="s">
        <v>153</v>
      </c>
      <c r="AU284" s="224" t="s">
        <v>177</v>
      </c>
      <c r="AY284" s="18" t="s">
        <v>151</v>
      </c>
      <c r="BE284" s="225">
        <f>IF(N284="základní",J284,0)</f>
        <v>0</v>
      </c>
      <c r="BF284" s="225">
        <f>IF(N284="snížená",J284,0)</f>
        <v>0</v>
      </c>
      <c r="BG284" s="225">
        <f>IF(N284="zákl. přenesená",J284,0)</f>
        <v>0</v>
      </c>
      <c r="BH284" s="225">
        <f>IF(N284="sníž. přenesená",J284,0)</f>
        <v>0</v>
      </c>
      <c r="BI284" s="225">
        <f>IF(N284="nulová",J284,0)</f>
        <v>0</v>
      </c>
      <c r="BJ284" s="18" t="s">
        <v>82</v>
      </c>
      <c r="BK284" s="225">
        <f>ROUND(I284*H284,2)</f>
        <v>0</v>
      </c>
      <c r="BL284" s="18" t="s">
        <v>252</v>
      </c>
      <c r="BM284" s="224" t="s">
        <v>505</v>
      </c>
    </row>
    <row r="285" s="2" customFormat="1" ht="16.5" customHeight="1">
      <c r="A285" s="39"/>
      <c r="B285" s="40"/>
      <c r="C285" s="213" t="s">
        <v>506</v>
      </c>
      <c r="D285" s="213" t="s">
        <v>153</v>
      </c>
      <c r="E285" s="214" t="s">
        <v>507</v>
      </c>
      <c r="F285" s="215" t="s">
        <v>368</v>
      </c>
      <c r="G285" s="216" t="s">
        <v>295</v>
      </c>
      <c r="H285" s="217">
        <v>1</v>
      </c>
      <c r="I285" s="218"/>
      <c r="J285" s="219">
        <f>ROUND(I285*H285,2)</f>
        <v>0</v>
      </c>
      <c r="K285" s="215" t="s">
        <v>19</v>
      </c>
      <c r="L285" s="45"/>
      <c r="M285" s="220" t="s">
        <v>19</v>
      </c>
      <c r="N285" s="221" t="s">
        <v>46</v>
      </c>
      <c r="O285" s="85"/>
      <c r="P285" s="222">
        <f>O285*H285</f>
        <v>0</v>
      </c>
      <c r="Q285" s="222">
        <v>0</v>
      </c>
      <c r="R285" s="222">
        <f>Q285*H285</f>
        <v>0</v>
      </c>
      <c r="S285" s="222">
        <v>0</v>
      </c>
      <c r="T285" s="223">
        <f>S285*H285</f>
        <v>0</v>
      </c>
      <c r="U285" s="39"/>
      <c r="V285" s="39"/>
      <c r="W285" s="39"/>
      <c r="X285" s="39"/>
      <c r="Y285" s="39"/>
      <c r="Z285" s="39"/>
      <c r="AA285" s="39"/>
      <c r="AB285" s="39"/>
      <c r="AC285" s="39"/>
      <c r="AD285" s="39"/>
      <c r="AE285" s="39"/>
      <c r="AR285" s="224" t="s">
        <v>252</v>
      </c>
      <c r="AT285" s="224" t="s">
        <v>153</v>
      </c>
      <c r="AU285" s="224" t="s">
        <v>177</v>
      </c>
      <c r="AY285" s="18" t="s">
        <v>151</v>
      </c>
      <c r="BE285" s="225">
        <f>IF(N285="základní",J285,0)</f>
        <v>0</v>
      </c>
      <c r="BF285" s="225">
        <f>IF(N285="snížená",J285,0)</f>
        <v>0</v>
      </c>
      <c r="BG285" s="225">
        <f>IF(N285="zákl. přenesená",J285,0)</f>
        <v>0</v>
      </c>
      <c r="BH285" s="225">
        <f>IF(N285="sníž. přenesená",J285,0)</f>
        <v>0</v>
      </c>
      <c r="BI285" s="225">
        <f>IF(N285="nulová",J285,0)</f>
        <v>0</v>
      </c>
      <c r="BJ285" s="18" t="s">
        <v>82</v>
      </c>
      <c r="BK285" s="225">
        <f>ROUND(I285*H285,2)</f>
        <v>0</v>
      </c>
      <c r="BL285" s="18" t="s">
        <v>252</v>
      </c>
      <c r="BM285" s="224" t="s">
        <v>508</v>
      </c>
    </row>
    <row r="286" s="12" customFormat="1" ht="22.8" customHeight="1">
      <c r="A286" s="12"/>
      <c r="B286" s="197"/>
      <c r="C286" s="198"/>
      <c r="D286" s="199" t="s">
        <v>74</v>
      </c>
      <c r="E286" s="211" t="s">
        <v>509</v>
      </c>
      <c r="F286" s="211" t="s">
        <v>510</v>
      </c>
      <c r="G286" s="198"/>
      <c r="H286" s="198"/>
      <c r="I286" s="201"/>
      <c r="J286" s="212">
        <f>BK286</f>
        <v>0</v>
      </c>
      <c r="K286" s="198"/>
      <c r="L286" s="203"/>
      <c r="M286" s="204"/>
      <c r="N286" s="205"/>
      <c r="O286" s="205"/>
      <c r="P286" s="206">
        <f>P287+P293+P297+P300+P311</f>
        <v>0</v>
      </c>
      <c r="Q286" s="205"/>
      <c r="R286" s="206">
        <f>R287+R293+R297+R300+R311</f>
        <v>0</v>
      </c>
      <c r="S286" s="205"/>
      <c r="T286" s="207">
        <f>T287+T293+T297+T300+T311</f>
        <v>0</v>
      </c>
      <c r="U286" s="12"/>
      <c r="V286" s="12"/>
      <c r="W286" s="12"/>
      <c r="X286" s="12"/>
      <c r="Y286" s="12"/>
      <c r="Z286" s="12"/>
      <c r="AA286" s="12"/>
      <c r="AB286" s="12"/>
      <c r="AC286" s="12"/>
      <c r="AD286" s="12"/>
      <c r="AE286" s="12"/>
      <c r="AR286" s="208" t="s">
        <v>84</v>
      </c>
      <c r="AT286" s="209" t="s">
        <v>74</v>
      </c>
      <c r="AU286" s="209" t="s">
        <v>82</v>
      </c>
      <c r="AY286" s="208" t="s">
        <v>151</v>
      </c>
      <c r="BK286" s="210">
        <f>BK287+BK293+BK297+BK300+BK311</f>
        <v>0</v>
      </c>
    </row>
    <row r="287" s="12" customFormat="1" ht="20.88" customHeight="1">
      <c r="A287" s="12"/>
      <c r="B287" s="197"/>
      <c r="C287" s="198"/>
      <c r="D287" s="199" t="s">
        <v>74</v>
      </c>
      <c r="E287" s="211" t="s">
        <v>188</v>
      </c>
      <c r="F287" s="211" t="s">
        <v>511</v>
      </c>
      <c r="G287" s="198"/>
      <c r="H287" s="198"/>
      <c r="I287" s="201"/>
      <c r="J287" s="212">
        <f>BK287</f>
        <v>0</v>
      </c>
      <c r="K287" s="198"/>
      <c r="L287" s="203"/>
      <c r="M287" s="204"/>
      <c r="N287" s="205"/>
      <c r="O287" s="205"/>
      <c r="P287" s="206">
        <f>SUM(P288:P292)</f>
        <v>0</v>
      </c>
      <c r="Q287" s="205"/>
      <c r="R287" s="206">
        <f>SUM(R288:R292)</f>
        <v>0</v>
      </c>
      <c r="S287" s="205"/>
      <c r="T287" s="207">
        <f>SUM(T288:T292)</f>
        <v>0</v>
      </c>
      <c r="U287" s="12"/>
      <c r="V287" s="12"/>
      <c r="W287" s="12"/>
      <c r="X287" s="12"/>
      <c r="Y287" s="12"/>
      <c r="Z287" s="12"/>
      <c r="AA287" s="12"/>
      <c r="AB287" s="12"/>
      <c r="AC287" s="12"/>
      <c r="AD287" s="12"/>
      <c r="AE287" s="12"/>
      <c r="AR287" s="208" t="s">
        <v>82</v>
      </c>
      <c r="AT287" s="209" t="s">
        <v>74</v>
      </c>
      <c r="AU287" s="209" t="s">
        <v>84</v>
      </c>
      <c r="AY287" s="208" t="s">
        <v>151</v>
      </c>
      <c r="BK287" s="210">
        <f>SUM(BK288:BK292)</f>
        <v>0</v>
      </c>
    </row>
    <row r="288" s="2" customFormat="1" ht="16.5" customHeight="1">
      <c r="A288" s="39"/>
      <c r="B288" s="40"/>
      <c r="C288" s="213" t="s">
        <v>512</v>
      </c>
      <c r="D288" s="213" t="s">
        <v>153</v>
      </c>
      <c r="E288" s="214" t="s">
        <v>513</v>
      </c>
      <c r="F288" s="215" t="s">
        <v>514</v>
      </c>
      <c r="G288" s="216" t="s">
        <v>283</v>
      </c>
      <c r="H288" s="217">
        <v>30</v>
      </c>
      <c r="I288" s="218"/>
      <c r="J288" s="219">
        <f>ROUND(I288*H288,2)</f>
        <v>0</v>
      </c>
      <c r="K288" s="215" t="s">
        <v>19</v>
      </c>
      <c r="L288" s="45"/>
      <c r="M288" s="220" t="s">
        <v>19</v>
      </c>
      <c r="N288" s="221" t="s">
        <v>46</v>
      </c>
      <c r="O288" s="85"/>
      <c r="P288" s="222">
        <f>O288*H288</f>
        <v>0</v>
      </c>
      <c r="Q288" s="222">
        <v>0</v>
      </c>
      <c r="R288" s="222">
        <f>Q288*H288</f>
        <v>0</v>
      </c>
      <c r="S288" s="222">
        <v>0</v>
      </c>
      <c r="T288" s="223">
        <f>S288*H288</f>
        <v>0</v>
      </c>
      <c r="U288" s="39"/>
      <c r="V288" s="39"/>
      <c r="W288" s="39"/>
      <c r="X288" s="39"/>
      <c r="Y288" s="39"/>
      <c r="Z288" s="39"/>
      <c r="AA288" s="39"/>
      <c r="AB288" s="39"/>
      <c r="AC288" s="39"/>
      <c r="AD288" s="39"/>
      <c r="AE288" s="39"/>
      <c r="AR288" s="224" t="s">
        <v>252</v>
      </c>
      <c r="AT288" s="224" t="s">
        <v>153</v>
      </c>
      <c r="AU288" s="224" t="s">
        <v>177</v>
      </c>
      <c r="AY288" s="18" t="s">
        <v>151</v>
      </c>
      <c r="BE288" s="225">
        <f>IF(N288="základní",J288,0)</f>
        <v>0</v>
      </c>
      <c r="BF288" s="225">
        <f>IF(N288="snížená",J288,0)</f>
        <v>0</v>
      </c>
      <c r="BG288" s="225">
        <f>IF(N288="zákl. přenesená",J288,0)</f>
        <v>0</v>
      </c>
      <c r="BH288" s="225">
        <f>IF(N288="sníž. přenesená",J288,0)</f>
        <v>0</v>
      </c>
      <c r="BI288" s="225">
        <f>IF(N288="nulová",J288,0)</f>
        <v>0</v>
      </c>
      <c r="BJ288" s="18" t="s">
        <v>82</v>
      </c>
      <c r="BK288" s="225">
        <f>ROUND(I288*H288,2)</f>
        <v>0</v>
      </c>
      <c r="BL288" s="18" t="s">
        <v>252</v>
      </c>
      <c r="BM288" s="224" t="s">
        <v>515</v>
      </c>
    </row>
    <row r="289" s="2" customFormat="1" ht="16.5" customHeight="1">
      <c r="A289" s="39"/>
      <c r="B289" s="40"/>
      <c r="C289" s="213" t="s">
        <v>516</v>
      </c>
      <c r="D289" s="213" t="s">
        <v>153</v>
      </c>
      <c r="E289" s="214" t="s">
        <v>517</v>
      </c>
      <c r="F289" s="215" t="s">
        <v>518</v>
      </c>
      <c r="G289" s="216" t="s">
        <v>295</v>
      </c>
      <c r="H289" s="217">
        <v>1</v>
      </c>
      <c r="I289" s="218"/>
      <c r="J289" s="219">
        <f>ROUND(I289*H289,2)</f>
        <v>0</v>
      </c>
      <c r="K289" s="215" t="s">
        <v>19</v>
      </c>
      <c r="L289" s="45"/>
      <c r="M289" s="220" t="s">
        <v>19</v>
      </c>
      <c r="N289" s="221" t="s">
        <v>46</v>
      </c>
      <c r="O289" s="85"/>
      <c r="P289" s="222">
        <f>O289*H289</f>
        <v>0</v>
      </c>
      <c r="Q289" s="222">
        <v>0</v>
      </c>
      <c r="R289" s="222">
        <f>Q289*H289</f>
        <v>0</v>
      </c>
      <c r="S289" s="222">
        <v>0</v>
      </c>
      <c r="T289" s="223">
        <f>S289*H289</f>
        <v>0</v>
      </c>
      <c r="U289" s="39"/>
      <c r="V289" s="39"/>
      <c r="W289" s="39"/>
      <c r="X289" s="39"/>
      <c r="Y289" s="39"/>
      <c r="Z289" s="39"/>
      <c r="AA289" s="39"/>
      <c r="AB289" s="39"/>
      <c r="AC289" s="39"/>
      <c r="AD289" s="39"/>
      <c r="AE289" s="39"/>
      <c r="AR289" s="224" t="s">
        <v>252</v>
      </c>
      <c r="AT289" s="224" t="s">
        <v>153</v>
      </c>
      <c r="AU289" s="224" t="s">
        <v>177</v>
      </c>
      <c r="AY289" s="18" t="s">
        <v>151</v>
      </c>
      <c r="BE289" s="225">
        <f>IF(N289="základní",J289,0)</f>
        <v>0</v>
      </c>
      <c r="BF289" s="225">
        <f>IF(N289="snížená",J289,0)</f>
        <v>0</v>
      </c>
      <c r="BG289" s="225">
        <f>IF(N289="zákl. přenesená",J289,0)</f>
        <v>0</v>
      </c>
      <c r="BH289" s="225">
        <f>IF(N289="sníž. přenesená",J289,0)</f>
        <v>0</v>
      </c>
      <c r="BI289" s="225">
        <f>IF(N289="nulová",J289,0)</f>
        <v>0</v>
      </c>
      <c r="BJ289" s="18" t="s">
        <v>82</v>
      </c>
      <c r="BK289" s="225">
        <f>ROUND(I289*H289,2)</f>
        <v>0</v>
      </c>
      <c r="BL289" s="18" t="s">
        <v>252</v>
      </c>
      <c r="BM289" s="224" t="s">
        <v>519</v>
      </c>
    </row>
    <row r="290" s="2" customFormat="1" ht="16.5" customHeight="1">
      <c r="A290" s="39"/>
      <c r="B290" s="40"/>
      <c r="C290" s="213" t="s">
        <v>520</v>
      </c>
      <c r="D290" s="213" t="s">
        <v>153</v>
      </c>
      <c r="E290" s="214" t="s">
        <v>521</v>
      </c>
      <c r="F290" s="215" t="s">
        <v>522</v>
      </c>
      <c r="G290" s="216" t="s">
        <v>295</v>
      </c>
      <c r="H290" s="217">
        <v>1</v>
      </c>
      <c r="I290" s="218"/>
      <c r="J290" s="219">
        <f>ROUND(I290*H290,2)</f>
        <v>0</v>
      </c>
      <c r="K290" s="215" t="s">
        <v>19</v>
      </c>
      <c r="L290" s="45"/>
      <c r="M290" s="220" t="s">
        <v>19</v>
      </c>
      <c r="N290" s="221" t="s">
        <v>46</v>
      </c>
      <c r="O290" s="85"/>
      <c r="P290" s="222">
        <f>O290*H290</f>
        <v>0</v>
      </c>
      <c r="Q290" s="222">
        <v>0</v>
      </c>
      <c r="R290" s="222">
        <f>Q290*H290</f>
        <v>0</v>
      </c>
      <c r="S290" s="222">
        <v>0</v>
      </c>
      <c r="T290" s="223">
        <f>S290*H290</f>
        <v>0</v>
      </c>
      <c r="U290" s="39"/>
      <c r="V290" s="39"/>
      <c r="W290" s="39"/>
      <c r="X290" s="39"/>
      <c r="Y290" s="39"/>
      <c r="Z290" s="39"/>
      <c r="AA290" s="39"/>
      <c r="AB290" s="39"/>
      <c r="AC290" s="39"/>
      <c r="AD290" s="39"/>
      <c r="AE290" s="39"/>
      <c r="AR290" s="224" t="s">
        <v>252</v>
      </c>
      <c r="AT290" s="224" t="s">
        <v>153</v>
      </c>
      <c r="AU290" s="224" t="s">
        <v>177</v>
      </c>
      <c r="AY290" s="18" t="s">
        <v>151</v>
      </c>
      <c r="BE290" s="225">
        <f>IF(N290="základní",J290,0)</f>
        <v>0</v>
      </c>
      <c r="BF290" s="225">
        <f>IF(N290="snížená",J290,0)</f>
        <v>0</v>
      </c>
      <c r="BG290" s="225">
        <f>IF(N290="zákl. přenesená",J290,0)</f>
        <v>0</v>
      </c>
      <c r="BH290" s="225">
        <f>IF(N290="sníž. přenesená",J290,0)</f>
        <v>0</v>
      </c>
      <c r="BI290" s="225">
        <f>IF(N290="nulová",J290,0)</f>
        <v>0</v>
      </c>
      <c r="BJ290" s="18" t="s">
        <v>82</v>
      </c>
      <c r="BK290" s="225">
        <f>ROUND(I290*H290,2)</f>
        <v>0</v>
      </c>
      <c r="BL290" s="18" t="s">
        <v>252</v>
      </c>
      <c r="BM290" s="224" t="s">
        <v>523</v>
      </c>
    </row>
    <row r="291" s="2" customFormat="1" ht="16.5" customHeight="1">
      <c r="A291" s="39"/>
      <c r="B291" s="40"/>
      <c r="C291" s="213" t="s">
        <v>524</v>
      </c>
      <c r="D291" s="213" t="s">
        <v>153</v>
      </c>
      <c r="E291" s="214" t="s">
        <v>525</v>
      </c>
      <c r="F291" s="215" t="s">
        <v>526</v>
      </c>
      <c r="G291" s="216" t="s">
        <v>295</v>
      </c>
      <c r="H291" s="217">
        <v>1</v>
      </c>
      <c r="I291" s="218"/>
      <c r="J291" s="219">
        <f>ROUND(I291*H291,2)</f>
        <v>0</v>
      </c>
      <c r="K291" s="215" t="s">
        <v>19</v>
      </c>
      <c r="L291" s="45"/>
      <c r="M291" s="220" t="s">
        <v>19</v>
      </c>
      <c r="N291" s="221" t="s">
        <v>46</v>
      </c>
      <c r="O291" s="85"/>
      <c r="P291" s="222">
        <f>O291*H291</f>
        <v>0</v>
      </c>
      <c r="Q291" s="222">
        <v>0</v>
      </c>
      <c r="R291" s="222">
        <f>Q291*H291</f>
        <v>0</v>
      </c>
      <c r="S291" s="222">
        <v>0</v>
      </c>
      <c r="T291" s="223">
        <f>S291*H291</f>
        <v>0</v>
      </c>
      <c r="U291" s="39"/>
      <c r="V291" s="39"/>
      <c r="W291" s="39"/>
      <c r="X291" s="39"/>
      <c r="Y291" s="39"/>
      <c r="Z291" s="39"/>
      <c r="AA291" s="39"/>
      <c r="AB291" s="39"/>
      <c r="AC291" s="39"/>
      <c r="AD291" s="39"/>
      <c r="AE291" s="39"/>
      <c r="AR291" s="224" t="s">
        <v>252</v>
      </c>
      <c r="AT291" s="224" t="s">
        <v>153</v>
      </c>
      <c r="AU291" s="224" t="s">
        <v>177</v>
      </c>
      <c r="AY291" s="18" t="s">
        <v>151</v>
      </c>
      <c r="BE291" s="225">
        <f>IF(N291="základní",J291,0)</f>
        <v>0</v>
      </c>
      <c r="BF291" s="225">
        <f>IF(N291="snížená",J291,0)</f>
        <v>0</v>
      </c>
      <c r="BG291" s="225">
        <f>IF(N291="zákl. přenesená",J291,0)</f>
        <v>0</v>
      </c>
      <c r="BH291" s="225">
        <f>IF(N291="sníž. přenesená",J291,0)</f>
        <v>0</v>
      </c>
      <c r="BI291" s="225">
        <f>IF(N291="nulová",J291,0)</f>
        <v>0</v>
      </c>
      <c r="BJ291" s="18" t="s">
        <v>82</v>
      </c>
      <c r="BK291" s="225">
        <f>ROUND(I291*H291,2)</f>
        <v>0</v>
      </c>
      <c r="BL291" s="18" t="s">
        <v>252</v>
      </c>
      <c r="BM291" s="224" t="s">
        <v>527</v>
      </c>
    </row>
    <row r="292" s="2" customFormat="1" ht="16.5" customHeight="1">
      <c r="A292" s="39"/>
      <c r="B292" s="40"/>
      <c r="C292" s="213" t="s">
        <v>528</v>
      </c>
      <c r="D292" s="213" t="s">
        <v>153</v>
      </c>
      <c r="E292" s="214" t="s">
        <v>529</v>
      </c>
      <c r="F292" s="215" t="s">
        <v>530</v>
      </c>
      <c r="G292" s="216" t="s">
        <v>304</v>
      </c>
      <c r="H292" s="217">
        <v>10</v>
      </c>
      <c r="I292" s="218"/>
      <c r="J292" s="219">
        <f>ROUND(I292*H292,2)</f>
        <v>0</v>
      </c>
      <c r="K292" s="215" t="s">
        <v>19</v>
      </c>
      <c r="L292" s="45"/>
      <c r="M292" s="220" t="s">
        <v>19</v>
      </c>
      <c r="N292" s="221" t="s">
        <v>46</v>
      </c>
      <c r="O292" s="85"/>
      <c r="P292" s="222">
        <f>O292*H292</f>
        <v>0</v>
      </c>
      <c r="Q292" s="222">
        <v>0</v>
      </c>
      <c r="R292" s="222">
        <f>Q292*H292</f>
        <v>0</v>
      </c>
      <c r="S292" s="222">
        <v>0</v>
      </c>
      <c r="T292" s="223">
        <f>S292*H292</f>
        <v>0</v>
      </c>
      <c r="U292" s="39"/>
      <c r="V292" s="39"/>
      <c r="W292" s="39"/>
      <c r="X292" s="39"/>
      <c r="Y292" s="39"/>
      <c r="Z292" s="39"/>
      <c r="AA292" s="39"/>
      <c r="AB292" s="39"/>
      <c r="AC292" s="39"/>
      <c r="AD292" s="39"/>
      <c r="AE292" s="39"/>
      <c r="AR292" s="224" t="s">
        <v>252</v>
      </c>
      <c r="AT292" s="224" t="s">
        <v>153</v>
      </c>
      <c r="AU292" s="224" t="s">
        <v>177</v>
      </c>
      <c r="AY292" s="18" t="s">
        <v>151</v>
      </c>
      <c r="BE292" s="225">
        <f>IF(N292="základní",J292,0)</f>
        <v>0</v>
      </c>
      <c r="BF292" s="225">
        <f>IF(N292="snížená",J292,0)</f>
        <v>0</v>
      </c>
      <c r="BG292" s="225">
        <f>IF(N292="zákl. přenesená",J292,0)</f>
        <v>0</v>
      </c>
      <c r="BH292" s="225">
        <f>IF(N292="sníž. přenesená",J292,0)</f>
        <v>0</v>
      </c>
      <c r="BI292" s="225">
        <f>IF(N292="nulová",J292,0)</f>
        <v>0</v>
      </c>
      <c r="BJ292" s="18" t="s">
        <v>82</v>
      </c>
      <c r="BK292" s="225">
        <f>ROUND(I292*H292,2)</f>
        <v>0</v>
      </c>
      <c r="BL292" s="18" t="s">
        <v>252</v>
      </c>
      <c r="BM292" s="224" t="s">
        <v>531</v>
      </c>
    </row>
    <row r="293" s="12" customFormat="1" ht="20.88" customHeight="1">
      <c r="A293" s="12"/>
      <c r="B293" s="197"/>
      <c r="C293" s="198"/>
      <c r="D293" s="199" t="s">
        <v>74</v>
      </c>
      <c r="E293" s="211" t="s">
        <v>532</v>
      </c>
      <c r="F293" s="211" t="s">
        <v>533</v>
      </c>
      <c r="G293" s="198"/>
      <c r="H293" s="198"/>
      <c r="I293" s="201"/>
      <c r="J293" s="212">
        <f>BK293</f>
        <v>0</v>
      </c>
      <c r="K293" s="198"/>
      <c r="L293" s="203"/>
      <c r="M293" s="204"/>
      <c r="N293" s="205"/>
      <c r="O293" s="205"/>
      <c r="P293" s="206">
        <f>SUM(P294:P296)</f>
        <v>0</v>
      </c>
      <c r="Q293" s="205"/>
      <c r="R293" s="206">
        <f>SUM(R294:R296)</f>
        <v>0</v>
      </c>
      <c r="S293" s="205"/>
      <c r="T293" s="207">
        <f>SUM(T294:T296)</f>
        <v>0</v>
      </c>
      <c r="U293" s="12"/>
      <c r="V293" s="12"/>
      <c r="W293" s="12"/>
      <c r="X293" s="12"/>
      <c r="Y293" s="12"/>
      <c r="Z293" s="12"/>
      <c r="AA293" s="12"/>
      <c r="AB293" s="12"/>
      <c r="AC293" s="12"/>
      <c r="AD293" s="12"/>
      <c r="AE293" s="12"/>
      <c r="AR293" s="208" t="s">
        <v>82</v>
      </c>
      <c r="AT293" s="209" t="s">
        <v>74</v>
      </c>
      <c r="AU293" s="209" t="s">
        <v>84</v>
      </c>
      <c r="AY293" s="208" t="s">
        <v>151</v>
      </c>
      <c r="BK293" s="210">
        <f>SUM(BK294:BK296)</f>
        <v>0</v>
      </c>
    </row>
    <row r="294" s="2" customFormat="1" ht="21.75" customHeight="1">
      <c r="A294" s="39"/>
      <c r="B294" s="40"/>
      <c r="C294" s="213" t="s">
        <v>534</v>
      </c>
      <c r="D294" s="213" t="s">
        <v>153</v>
      </c>
      <c r="E294" s="214" t="s">
        <v>535</v>
      </c>
      <c r="F294" s="215" t="s">
        <v>536</v>
      </c>
      <c r="G294" s="216" t="s">
        <v>304</v>
      </c>
      <c r="H294" s="217">
        <v>3</v>
      </c>
      <c r="I294" s="218"/>
      <c r="J294" s="219">
        <f>ROUND(I294*H294,2)</f>
        <v>0</v>
      </c>
      <c r="K294" s="215" t="s">
        <v>19</v>
      </c>
      <c r="L294" s="45"/>
      <c r="M294" s="220" t="s">
        <v>19</v>
      </c>
      <c r="N294" s="221" t="s">
        <v>46</v>
      </c>
      <c r="O294" s="85"/>
      <c r="P294" s="222">
        <f>O294*H294</f>
        <v>0</v>
      </c>
      <c r="Q294" s="222">
        <v>0</v>
      </c>
      <c r="R294" s="222">
        <f>Q294*H294</f>
        <v>0</v>
      </c>
      <c r="S294" s="222">
        <v>0</v>
      </c>
      <c r="T294" s="223">
        <f>S294*H294</f>
        <v>0</v>
      </c>
      <c r="U294" s="39"/>
      <c r="V294" s="39"/>
      <c r="W294" s="39"/>
      <c r="X294" s="39"/>
      <c r="Y294" s="39"/>
      <c r="Z294" s="39"/>
      <c r="AA294" s="39"/>
      <c r="AB294" s="39"/>
      <c r="AC294" s="39"/>
      <c r="AD294" s="39"/>
      <c r="AE294" s="39"/>
      <c r="AR294" s="224" t="s">
        <v>252</v>
      </c>
      <c r="AT294" s="224" t="s">
        <v>153</v>
      </c>
      <c r="AU294" s="224" t="s">
        <v>177</v>
      </c>
      <c r="AY294" s="18" t="s">
        <v>151</v>
      </c>
      <c r="BE294" s="225">
        <f>IF(N294="základní",J294,0)</f>
        <v>0</v>
      </c>
      <c r="BF294" s="225">
        <f>IF(N294="snížená",J294,0)</f>
        <v>0</v>
      </c>
      <c r="BG294" s="225">
        <f>IF(N294="zákl. přenesená",J294,0)</f>
        <v>0</v>
      </c>
      <c r="BH294" s="225">
        <f>IF(N294="sníž. přenesená",J294,0)</f>
        <v>0</v>
      </c>
      <c r="BI294" s="225">
        <f>IF(N294="nulová",J294,0)</f>
        <v>0</v>
      </c>
      <c r="BJ294" s="18" t="s">
        <v>82</v>
      </c>
      <c r="BK294" s="225">
        <f>ROUND(I294*H294,2)</f>
        <v>0</v>
      </c>
      <c r="BL294" s="18" t="s">
        <v>252</v>
      </c>
      <c r="BM294" s="224" t="s">
        <v>537</v>
      </c>
    </row>
    <row r="295" s="2" customFormat="1" ht="21.75" customHeight="1">
      <c r="A295" s="39"/>
      <c r="B295" s="40"/>
      <c r="C295" s="213" t="s">
        <v>538</v>
      </c>
      <c r="D295" s="213" t="s">
        <v>153</v>
      </c>
      <c r="E295" s="214" t="s">
        <v>539</v>
      </c>
      <c r="F295" s="215" t="s">
        <v>540</v>
      </c>
      <c r="G295" s="216" t="s">
        <v>304</v>
      </c>
      <c r="H295" s="217">
        <v>7</v>
      </c>
      <c r="I295" s="218"/>
      <c r="J295" s="219">
        <f>ROUND(I295*H295,2)</f>
        <v>0</v>
      </c>
      <c r="K295" s="215" t="s">
        <v>19</v>
      </c>
      <c r="L295" s="45"/>
      <c r="M295" s="220" t="s">
        <v>19</v>
      </c>
      <c r="N295" s="221" t="s">
        <v>46</v>
      </c>
      <c r="O295" s="85"/>
      <c r="P295" s="222">
        <f>O295*H295</f>
        <v>0</v>
      </c>
      <c r="Q295" s="222">
        <v>0</v>
      </c>
      <c r="R295" s="222">
        <f>Q295*H295</f>
        <v>0</v>
      </c>
      <c r="S295" s="222">
        <v>0</v>
      </c>
      <c r="T295" s="223">
        <f>S295*H295</f>
        <v>0</v>
      </c>
      <c r="U295" s="39"/>
      <c r="V295" s="39"/>
      <c r="W295" s="39"/>
      <c r="X295" s="39"/>
      <c r="Y295" s="39"/>
      <c r="Z295" s="39"/>
      <c r="AA295" s="39"/>
      <c r="AB295" s="39"/>
      <c r="AC295" s="39"/>
      <c r="AD295" s="39"/>
      <c r="AE295" s="39"/>
      <c r="AR295" s="224" t="s">
        <v>252</v>
      </c>
      <c r="AT295" s="224" t="s">
        <v>153</v>
      </c>
      <c r="AU295" s="224" t="s">
        <v>177</v>
      </c>
      <c r="AY295" s="18" t="s">
        <v>151</v>
      </c>
      <c r="BE295" s="225">
        <f>IF(N295="základní",J295,0)</f>
        <v>0</v>
      </c>
      <c r="BF295" s="225">
        <f>IF(N295="snížená",J295,0)</f>
        <v>0</v>
      </c>
      <c r="BG295" s="225">
        <f>IF(N295="zákl. přenesená",J295,0)</f>
        <v>0</v>
      </c>
      <c r="BH295" s="225">
        <f>IF(N295="sníž. přenesená",J295,0)</f>
        <v>0</v>
      </c>
      <c r="BI295" s="225">
        <f>IF(N295="nulová",J295,0)</f>
        <v>0</v>
      </c>
      <c r="BJ295" s="18" t="s">
        <v>82</v>
      </c>
      <c r="BK295" s="225">
        <f>ROUND(I295*H295,2)</f>
        <v>0</v>
      </c>
      <c r="BL295" s="18" t="s">
        <v>252</v>
      </c>
      <c r="BM295" s="224" t="s">
        <v>541</v>
      </c>
    </row>
    <row r="296" s="2" customFormat="1" ht="16.5" customHeight="1">
      <c r="A296" s="39"/>
      <c r="B296" s="40"/>
      <c r="C296" s="213" t="s">
        <v>542</v>
      </c>
      <c r="D296" s="213" t="s">
        <v>153</v>
      </c>
      <c r="E296" s="214" t="s">
        <v>543</v>
      </c>
      <c r="F296" s="215" t="s">
        <v>544</v>
      </c>
      <c r="G296" s="216" t="s">
        <v>545</v>
      </c>
      <c r="H296" s="273"/>
      <c r="I296" s="218"/>
      <c r="J296" s="219">
        <f>ROUND(I296*H296,2)</f>
        <v>0</v>
      </c>
      <c r="K296" s="215" t="s">
        <v>19</v>
      </c>
      <c r="L296" s="45"/>
      <c r="M296" s="220" t="s">
        <v>19</v>
      </c>
      <c r="N296" s="221" t="s">
        <v>46</v>
      </c>
      <c r="O296" s="85"/>
      <c r="P296" s="222">
        <f>O296*H296</f>
        <v>0</v>
      </c>
      <c r="Q296" s="222">
        <v>0</v>
      </c>
      <c r="R296" s="222">
        <f>Q296*H296</f>
        <v>0</v>
      </c>
      <c r="S296" s="222">
        <v>0</v>
      </c>
      <c r="T296" s="223">
        <f>S296*H296</f>
        <v>0</v>
      </c>
      <c r="U296" s="39"/>
      <c r="V296" s="39"/>
      <c r="W296" s="39"/>
      <c r="X296" s="39"/>
      <c r="Y296" s="39"/>
      <c r="Z296" s="39"/>
      <c r="AA296" s="39"/>
      <c r="AB296" s="39"/>
      <c r="AC296" s="39"/>
      <c r="AD296" s="39"/>
      <c r="AE296" s="39"/>
      <c r="AR296" s="224" t="s">
        <v>252</v>
      </c>
      <c r="AT296" s="224" t="s">
        <v>153</v>
      </c>
      <c r="AU296" s="224" t="s">
        <v>177</v>
      </c>
      <c r="AY296" s="18" t="s">
        <v>151</v>
      </c>
      <c r="BE296" s="225">
        <f>IF(N296="základní",J296,0)</f>
        <v>0</v>
      </c>
      <c r="BF296" s="225">
        <f>IF(N296="snížená",J296,0)</f>
        <v>0</v>
      </c>
      <c r="BG296" s="225">
        <f>IF(N296="zákl. přenesená",J296,0)</f>
        <v>0</v>
      </c>
      <c r="BH296" s="225">
        <f>IF(N296="sníž. přenesená",J296,0)</f>
        <v>0</v>
      </c>
      <c r="BI296" s="225">
        <f>IF(N296="nulová",J296,0)</f>
        <v>0</v>
      </c>
      <c r="BJ296" s="18" t="s">
        <v>82</v>
      </c>
      <c r="BK296" s="225">
        <f>ROUND(I296*H296,2)</f>
        <v>0</v>
      </c>
      <c r="BL296" s="18" t="s">
        <v>252</v>
      </c>
      <c r="BM296" s="224" t="s">
        <v>546</v>
      </c>
    </row>
    <row r="297" s="12" customFormat="1" ht="20.88" customHeight="1">
      <c r="A297" s="12"/>
      <c r="B297" s="197"/>
      <c r="C297" s="198"/>
      <c r="D297" s="199" t="s">
        <v>74</v>
      </c>
      <c r="E297" s="211" t="s">
        <v>547</v>
      </c>
      <c r="F297" s="211" t="s">
        <v>548</v>
      </c>
      <c r="G297" s="198"/>
      <c r="H297" s="198"/>
      <c r="I297" s="201"/>
      <c r="J297" s="212">
        <f>BK297</f>
        <v>0</v>
      </c>
      <c r="K297" s="198"/>
      <c r="L297" s="203"/>
      <c r="M297" s="204"/>
      <c r="N297" s="205"/>
      <c r="O297" s="205"/>
      <c r="P297" s="206">
        <f>SUM(P298:P299)</f>
        <v>0</v>
      </c>
      <c r="Q297" s="205"/>
      <c r="R297" s="206">
        <f>SUM(R298:R299)</f>
        <v>0</v>
      </c>
      <c r="S297" s="205"/>
      <c r="T297" s="207">
        <f>SUM(T298:T299)</f>
        <v>0</v>
      </c>
      <c r="U297" s="12"/>
      <c r="V297" s="12"/>
      <c r="W297" s="12"/>
      <c r="X297" s="12"/>
      <c r="Y297" s="12"/>
      <c r="Z297" s="12"/>
      <c r="AA297" s="12"/>
      <c r="AB297" s="12"/>
      <c r="AC297" s="12"/>
      <c r="AD297" s="12"/>
      <c r="AE297" s="12"/>
      <c r="AR297" s="208" t="s">
        <v>82</v>
      </c>
      <c r="AT297" s="209" t="s">
        <v>74</v>
      </c>
      <c r="AU297" s="209" t="s">
        <v>84</v>
      </c>
      <c r="AY297" s="208" t="s">
        <v>151</v>
      </c>
      <c r="BK297" s="210">
        <f>SUM(BK298:BK299)</f>
        <v>0</v>
      </c>
    </row>
    <row r="298" s="2" customFormat="1" ht="16.5" customHeight="1">
      <c r="A298" s="39"/>
      <c r="B298" s="40"/>
      <c r="C298" s="213" t="s">
        <v>549</v>
      </c>
      <c r="D298" s="213" t="s">
        <v>153</v>
      </c>
      <c r="E298" s="214" t="s">
        <v>550</v>
      </c>
      <c r="F298" s="215" t="s">
        <v>551</v>
      </c>
      <c r="G298" s="216" t="s">
        <v>304</v>
      </c>
      <c r="H298" s="217">
        <v>21</v>
      </c>
      <c r="I298" s="218"/>
      <c r="J298" s="219">
        <f>ROUND(I298*H298,2)</f>
        <v>0</v>
      </c>
      <c r="K298" s="215" t="s">
        <v>19</v>
      </c>
      <c r="L298" s="45"/>
      <c r="M298" s="220" t="s">
        <v>19</v>
      </c>
      <c r="N298" s="221" t="s">
        <v>46</v>
      </c>
      <c r="O298" s="85"/>
      <c r="P298" s="222">
        <f>O298*H298</f>
        <v>0</v>
      </c>
      <c r="Q298" s="222">
        <v>0</v>
      </c>
      <c r="R298" s="222">
        <f>Q298*H298</f>
        <v>0</v>
      </c>
      <c r="S298" s="222">
        <v>0</v>
      </c>
      <c r="T298" s="223">
        <f>S298*H298</f>
        <v>0</v>
      </c>
      <c r="U298" s="39"/>
      <c r="V298" s="39"/>
      <c r="W298" s="39"/>
      <c r="X298" s="39"/>
      <c r="Y298" s="39"/>
      <c r="Z298" s="39"/>
      <c r="AA298" s="39"/>
      <c r="AB298" s="39"/>
      <c r="AC298" s="39"/>
      <c r="AD298" s="39"/>
      <c r="AE298" s="39"/>
      <c r="AR298" s="224" t="s">
        <v>252</v>
      </c>
      <c r="AT298" s="224" t="s">
        <v>153</v>
      </c>
      <c r="AU298" s="224" t="s">
        <v>177</v>
      </c>
      <c r="AY298" s="18" t="s">
        <v>151</v>
      </c>
      <c r="BE298" s="225">
        <f>IF(N298="základní",J298,0)</f>
        <v>0</v>
      </c>
      <c r="BF298" s="225">
        <f>IF(N298="snížená",J298,0)</f>
        <v>0</v>
      </c>
      <c r="BG298" s="225">
        <f>IF(N298="zákl. přenesená",J298,0)</f>
        <v>0</v>
      </c>
      <c r="BH298" s="225">
        <f>IF(N298="sníž. přenesená",J298,0)</f>
        <v>0</v>
      </c>
      <c r="BI298" s="225">
        <f>IF(N298="nulová",J298,0)</f>
        <v>0</v>
      </c>
      <c r="BJ298" s="18" t="s">
        <v>82</v>
      </c>
      <c r="BK298" s="225">
        <f>ROUND(I298*H298,2)</f>
        <v>0</v>
      </c>
      <c r="BL298" s="18" t="s">
        <v>252</v>
      </c>
      <c r="BM298" s="224" t="s">
        <v>552</v>
      </c>
    </row>
    <row r="299" s="2" customFormat="1" ht="16.5" customHeight="1">
      <c r="A299" s="39"/>
      <c r="B299" s="40"/>
      <c r="C299" s="213" t="s">
        <v>553</v>
      </c>
      <c r="D299" s="213" t="s">
        <v>153</v>
      </c>
      <c r="E299" s="214" t="s">
        <v>554</v>
      </c>
      <c r="F299" s="215" t="s">
        <v>544</v>
      </c>
      <c r="G299" s="216" t="s">
        <v>545</v>
      </c>
      <c r="H299" s="273"/>
      <c r="I299" s="218"/>
      <c r="J299" s="219">
        <f>ROUND(I299*H299,2)</f>
        <v>0</v>
      </c>
      <c r="K299" s="215" t="s">
        <v>19</v>
      </c>
      <c r="L299" s="45"/>
      <c r="M299" s="220" t="s">
        <v>19</v>
      </c>
      <c r="N299" s="221" t="s">
        <v>46</v>
      </c>
      <c r="O299" s="85"/>
      <c r="P299" s="222">
        <f>O299*H299</f>
        <v>0</v>
      </c>
      <c r="Q299" s="222">
        <v>0</v>
      </c>
      <c r="R299" s="222">
        <f>Q299*H299</f>
        <v>0</v>
      </c>
      <c r="S299" s="222">
        <v>0</v>
      </c>
      <c r="T299" s="223">
        <f>S299*H299</f>
        <v>0</v>
      </c>
      <c r="U299" s="39"/>
      <c r="V299" s="39"/>
      <c r="W299" s="39"/>
      <c r="X299" s="39"/>
      <c r="Y299" s="39"/>
      <c r="Z299" s="39"/>
      <c r="AA299" s="39"/>
      <c r="AB299" s="39"/>
      <c r="AC299" s="39"/>
      <c r="AD299" s="39"/>
      <c r="AE299" s="39"/>
      <c r="AR299" s="224" t="s">
        <v>252</v>
      </c>
      <c r="AT299" s="224" t="s">
        <v>153</v>
      </c>
      <c r="AU299" s="224" t="s">
        <v>177</v>
      </c>
      <c r="AY299" s="18" t="s">
        <v>151</v>
      </c>
      <c r="BE299" s="225">
        <f>IF(N299="základní",J299,0)</f>
        <v>0</v>
      </c>
      <c r="BF299" s="225">
        <f>IF(N299="snížená",J299,0)</f>
        <v>0</v>
      </c>
      <c r="BG299" s="225">
        <f>IF(N299="zákl. přenesená",J299,0)</f>
        <v>0</v>
      </c>
      <c r="BH299" s="225">
        <f>IF(N299="sníž. přenesená",J299,0)</f>
        <v>0</v>
      </c>
      <c r="BI299" s="225">
        <f>IF(N299="nulová",J299,0)</f>
        <v>0</v>
      </c>
      <c r="BJ299" s="18" t="s">
        <v>82</v>
      </c>
      <c r="BK299" s="225">
        <f>ROUND(I299*H299,2)</f>
        <v>0</v>
      </c>
      <c r="BL299" s="18" t="s">
        <v>252</v>
      </c>
      <c r="BM299" s="224" t="s">
        <v>555</v>
      </c>
    </row>
    <row r="300" s="12" customFormat="1" ht="20.88" customHeight="1">
      <c r="A300" s="12"/>
      <c r="B300" s="197"/>
      <c r="C300" s="198"/>
      <c r="D300" s="199" t="s">
        <v>74</v>
      </c>
      <c r="E300" s="211" t="s">
        <v>556</v>
      </c>
      <c r="F300" s="211" t="s">
        <v>557</v>
      </c>
      <c r="G300" s="198"/>
      <c r="H300" s="198"/>
      <c r="I300" s="201"/>
      <c r="J300" s="212">
        <f>BK300</f>
        <v>0</v>
      </c>
      <c r="K300" s="198"/>
      <c r="L300" s="203"/>
      <c r="M300" s="204"/>
      <c r="N300" s="205"/>
      <c r="O300" s="205"/>
      <c r="P300" s="206">
        <f>SUM(P301:P310)</f>
        <v>0</v>
      </c>
      <c r="Q300" s="205"/>
      <c r="R300" s="206">
        <f>SUM(R301:R310)</f>
        <v>0</v>
      </c>
      <c r="S300" s="205"/>
      <c r="T300" s="207">
        <f>SUM(T301:T310)</f>
        <v>0</v>
      </c>
      <c r="U300" s="12"/>
      <c r="V300" s="12"/>
      <c r="W300" s="12"/>
      <c r="X300" s="12"/>
      <c r="Y300" s="12"/>
      <c r="Z300" s="12"/>
      <c r="AA300" s="12"/>
      <c r="AB300" s="12"/>
      <c r="AC300" s="12"/>
      <c r="AD300" s="12"/>
      <c r="AE300" s="12"/>
      <c r="AR300" s="208" t="s">
        <v>82</v>
      </c>
      <c r="AT300" s="209" t="s">
        <v>74</v>
      </c>
      <c r="AU300" s="209" t="s">
        <v>84</v>
      </c>
      <c r="AY300" s="208" t="s">
        <v>151</v>
      </c>
      <c r="BK300" s="210">
        <f>SUM(BK301:BK310)</f>
        <v>0</v>
      </c>
    </row>
    <row r="301" s="2" customFormat="1" ht="16.5" customHeight="1">
      <c r="A301" s="39"/>
      <c r="B301" s="40"/>
      <c r="C301" s="213" t="s">
        <v>558</v>
      </c>
      <c r="D301" s="213" t="s">
        <v>153</v>
      </c>
      <c r="E301" s="214" t="s">
        <v>559</v>
      </c>
      <c r="F301" s="215" t="s">
        <v>560</v>
      </c>
      <c r="G301" s="216" t="s">
        <v>304</v>
      </c>
      <c r="H301" s="217">
        <v>406</v>
      </c>
      <c r="I301" s="218"/>
      <c r="J301" s="219">
        <f>ROUND(I301*H301,2)</f>
        <v>0</v>
      </c>
      <c r="K301" s="215" t="s">
        <v>19</v>
      </c>
      <c r="L301" s="45"/>
      <c r="M301" s="220" t="s">
        <v>19</v>
      </c>
      <c r="N301" s="221" t="s">
        <v>46</v>
      </c>
      <c r="O301" s="85"/>
      <c r="P301" s="222">
        <f>O301*H301</f>
        <v>0</v>
      </c>
      <c r="Q301" s="222">
        <v>0</v>
      </c>
      <c r="R301" s="222">
        <f>Q301*H301</f>
        <v>0</v>
      </c>
      <c r="S301" s="222">
        <v>0</v>
      </c>
      <c r="T301" s="223">
        <f>S301*H301</f>
        <v>0</v>
      </c>
      <c r="U301" s="39"/>
      <c r="V301" s="39"/>
      <c r="W301" s="39"/>
      <c r="X301" s="39"/>
      <c r="Y301" s="39"/>
      <c r="Z301" s="39"/>
      <c r="AA301" s="39"/>
      <c r="AB301" s="39"/>
      <c r="AC301" s="39"/>
      <c r="AD301" s="39"/>
      <c r="AE301" s="39"/>
      <c r="AR301" s="224" t="s">
        <v>252</v>
      </c>
      <c r="AT301" s="224" t="s">
        <v>153</v>
      </c>
      <c r="AU301" s="224" t="s">
        <v>177</v>
      </c>
      <c r="AY301" s="18" t="s">
        <v>151</v>
      </c>
      <c r="BE301" s="225">
        <f>IF(N301="základní",J301,0)</f>
        <v>0</v>
      </c>
      <c r="BF301" s="225">
        <f>IF(N301="snížená",J301,0)</f>
        <v>0</v>
      </c>
      <c r="BG301" s="225">
        <f>IF(N301="zákl. přenesená",J301,0)</f>
        <v>0</v>
      </c>
      <c r="BH301" s="225">
        <f>IF(N301="sníž. přenesená",J301,0)</f>
        <v>0</v>
      </c>
      <c r="BI301" s="225">
        <f>IF(N301="nulová",J301,0)</f>
        <v>0</v>
      </c>
      <c r="BJ301" s="18" t="s">
        <v>82</v>
      </c>
      <c r="BK301" s="225">
        <f>ROUND(I301*H301,2)</f>
        <v>0</v>
      </c>
      <c r="BL301" s="18" t="s">
        <v>252</v>
      </c>
      <c r="BM301" s="224" t="s">
        <v>561</v>
      </c>
    </row>
    <row r="302" s="2" customFormat="1" ht="16.5" customHeight="1">
      <c r="A302" s="39"/>
      <c r="B302" s="40"/>
      <c r="C302" s="213" t="s">
        <v>562</v>
      </c>
      <c r="D302" s="213" t="s">
        <v>153</v>
      </c>
      <c r="E302" s="214" t="s">
        <v>563</v>
      </c>
      <c r="F302" s="215" t="s">
        <v>564</v>
      </c>
      <c r="G302" s="216" t="s">
        <v>304</v>
      </c>
      <c r="H302" s="217">
        <v>22</v>
      </c>
      <c r="I302" s="218"/>
      <c r="J302" s="219">
        <f>ROUND(I302*H302,2)</f>
        <v>0</v>
      </c>
      <c r="K302" s="215" t="s">
        <v>19</v>
      </c>
      <c r="L302" s="45"/>
      <c r="M302" s="220" t="s">
        <v>19</v>
      </c>
      <c r="N302" s="221" t="s">
        <v>46</v>
      </c>
      <c r="O302" s="85"/>
      <c r="P302" s="222">
        <f>O302*H302</f>
        <v>0</v>
      </c>
      <c r="Q302" s="222">
        <v>0</v>
      </c>
      <c r="R302" s="222">
        <f>Q302*H302</f>
        <v>0</v>
      </c>
      <c r="S302" s="222">
        <v>0</v>
      </c>
      <c r="T302" s="223">
        <f>S302*H302</f>
        <v>0</v>
      </c>
      <c r="U302" s="39"/>
      <c r="V302" s="39"/>
      <c r="W302" s="39"/>
      <c r="X302" s="39"/>
      <c r="Y302" s="39"/>
      <c r="Z302" s="39"/>
      <c r="AA302" s="39"/>
      <c r="AB302" s="39"/>
      <c r="AC302" s="39"/>
      <c r="AD302" s="39"/>
      <c r="AE302" s="39"/>
      <c r="AR302" s="224" t="s">
        <v>252</v>
      </c>
      <c r="AT302" s="224" t="s">
        <v>153</v>
      </c>
      <c r="AU302" s="224" t="s">
        <v>177</v>
      </c>
      <c r="AY302" s="18" t="s">
        <v>151</v>
      </c>
      <c r="BE302" s="225">
        <f>IF(N302="základní",J302,0)</f>
        <v>0</v>
      </c>
      <c r="BF302" s="225">
        <f>IF(N302="snížená",J302,0)</f>
        <v>0</v>
      </c>
      <c r="BG302" s="225">
        <f>IF(N302="zákl. přenesená",J302,0)</f>
        <v>0</v>
      </c>
      <c r="BH302" s="225">
        <f>IF(N302="sníž. přenesená",J302,0)</f>
        <v>0</v>
      </c>
      <c r="BI302" s="225">
        <f>IF(N302="nulová",J302,0)</f>
        <v>0</v>
      </c>
      <c r="BJ302" s="18" t="s">
        <v>82</v>
      </c>
      <c r="BK302" s="225">
        <f>ROUND(I302*H302,2)</f>
        <v>0</v>
      </c>
      <c r="BL302" s="18" t="s">
        <v>252</v>
      </c>
      <c r="BM302" s="224" t="s">
        <v>565</v>
      </c>
    </row>
    <row r="303" s="2" customFormat="1" ht="16.5" customHeight="1">
      <c r="A303" s="39"/>
      <c r="B303" s="40"/>
      <c r="C303" s="213" t="s">
        <v>566</v>
      </c>
      <c r="D303" s="213" t="s">
        <v>153</v>
      </c>
      <c r="E303" s="214" t="s">
        <v>567</v>
      </c>
      <c r="F303" s="215" t="s">
        <v>568</v>
      </c>
      <c r="G303" s="216" t="s">
        <v>304</v>
      </c>
      <c r="H303" s="217">
        <v>32</v>
      </c>
      <c r="I303" s="218"/>
      <c r="J303" s="219">
        <f>ROUND(I303*H303,2)</f>
        <v>0</v>
      </c>
      <c r="K303" s="215" t="s">
        <v>19</v>
      </c>
      <c r="L303" s="45"/>
      <c r="M303" s="220" t="s">
        <v>19</v>
      </c>
      <c r="N303" s="221" t="s">
        <v>46</v>
      </c>
      <c r="O303" s="85"/>
      <c r="P303" s="222">
        <f>O303*H303</f>
        <v>0</v>
      </c>
      <c r="Q303" s="222">
        <v>0</v>
      </c>
      <c r="R303" s="222">
        <f>Q303*H303</f>
        <v>0</v>
      </c>
      <c r="S303" s="222">
        <v>0</v>
      </c>
      <c r="T303" s="223">
        <f>S303*H303</f>
        <v>0</v>
      </c>
      <c r="U303" s="39"/>
      <c r="V303" s="39"/>
      <c r="W303" s="39"/>
      <c r="X303" s="39"/>
      <c r="Y303" s="39"/>
      <c r="Z303" s="39"/>
      <c r="AA303" s="39"/>
      <c r="AB303" s="39"/>
      <c r="AC303" s="39"/>
      <c r="AD303" s="39"/>
      <c r="AE303" s="39"/>
      <c r="AR303" s="224" t="s">
        <v>252</v>
      </c>
      <c r="AT303" s="224" t="s">
        <v>153</v>
      </c>
      <c r="AU303" s="224" t="s">
        <v>177</v>
      </c>
      <c r="AY303" s="18" t="s">
        <v>151</v>
      </c>
      <c r="BE303" s="225">
        <f>IF(N303="základní",J303,0)</f>
        <v>0</v>
      </c>
      <c r="BF303" s="225">
        <f>IF(N303="snížená",J303,0)</f>
        <v>0</v>
      </c>
      <c r="BG303" s="225">
        <f>IF(N303="zákl. přenesená",J303,0)</f>
        <v>0</v>
      </c>
      <c r="BH303" s="225">
        <f>IF(N303="sníž. přenesená",J303,0)</f>
        <v>0</v>
      </c>
      <c r="BI303" s="225">
        <f>IF(N303="nulová",J303,0)</f>
        <v>0</v>
      </c>
      <c r="BJ303" s="18" t="s">
        <v>82</v>
      </c>
      <c r="BK303" s="225">
        <f>ROUND(I303*H303,2)</f>
        <v>0</v>
      </c>
      <c r="BL303" s="18" t="s">
        <v>252</v>
      </c>
      <c r="BM303" s="224" t="s">
        <v>569</v>
      </c>
    </row>
    <row r="304" s="2" customFormat="1" ht="16.5" customHeight="1">
      <c r="A304" s="39"/>
      <c r="B304" s="40"/>
      <c r="C304" s="213" t="s">
        <v>570</v>
      </c>
      <c r="D304" s="213" t="s">
        <v>153</v>
      </c>
      <c r="E304" s="214" t="s">
        <v>571</v>
      </c>
      <c r="F304" s="215" t="s">
        <v>572</v>
      </c>
      <c r="G304" s="216" t="s">
        <v>304</v>
      </c>
      <c r="H304" s="217">
        <v>10</v>
      </c>
      <c r="I304" s="218"/>
      <c r="J304" s="219">
        <f>ROUND(I304*H304,2)</f>
        <v>0</v>
      </c>
      <c r="K304" s="215" t="s">
        <v>19</v>
      </c>
      <c r="L304" s="45"/>
      <c r="M304" s="220" t="s">
        <v>19</v>
      </c>
      <c r="N304" s="221" t="s">
        <v>46</v>
      </c>
      <c r="O304" s="85"/>
      <c r="P304" s="222">
        <f>O304*H304</f>
        <v>0</v>
      </c>
      <c r="Q304" s="222">
        <v>0</v>
      </c>
      <c r="R304" s="222">
        <f>Q304*H304</f>
        <v>0</v>
      </c>
      <c r="S304" s="222">
        <v>0</v>
      </c>
      <c r="T304" s="223">
        <f>S304*H304</f>
        <v>0</v>
      </c>
      <c r="U304" s="39"/>
      <c r="V304" s="39"/>
      <c r="W304" s="39"/>
      <c r="X304" s="39"/>
      <c r="Y304" s="39"/>
      <c r="Z304" s="39"/>
      <c r="AA304" s="39"/>
      <c r="AB304" s="39"/>
      <c r="AC304" s="39"/>
      <c r="AD304" s="39"/>
      <c r="AE304" s="39"/>
      <c r="AR304" s="224" t="s">
        <v>252</v>
      </c>
      <c r="AT304" s="224" t="s">
        <v>153</v>
      </c>
      <c r="AU304" s="224" t="s">
        <v>177</v>
      </c>
      <c r="AY304" s="18" t="s">
        <v>151</v>
      </c>
      <c r="BE304" s="225">
        <f>IF(N304="základní",J304,0)</f>
        <v>0</v>
      </c>
      <c r="BF304" s="225">
        <f>IF(N304="snížená",J304,0)</f>
        <v>0</v>
      </c>
      <c r="BG304" s="225">
        <f>IF(N304="zákl. přenesená",J304,0)</f>
        <v>0</v>
      </c>
      <c r="BH304" s="225">
        <f>IF(N304="sníž. přenesená",J304,0)</f>
        <v>0</v>
      </c>
      <c r="BI304" s="225">
        <f>IF(N304="nulová",J304,0)</f>
        <v>0</v>
      </c>
      <c r="BJ304" s="18" t="s">
        <v>82</v>
      </c>
      <c r="BK304" s="225">
        <f>ROUND(I304*H304,2)</f>
        <v>0</v>
      </c>
      <c r="BL304" s="18" t="s">
        <v>252</v>
      </c>
      <c r="BM304" s="224" t="s">
        <v>573</v>
      </c>
    </row>
    <row r="305" s="2" customFormat="1" ht="16.5" customHeight="1">
      <c r="A305" s="39"/>
      <c r="B305" s="40"/>
      <c r="C305" s="213" t="s">
        <v>574</v>
      </c>
      <c r="D305" s="213" t="s">
        <v>153</v>
      </c>
      <c r="E305" s="214" t="s">
        <v>575</v>
      </c>
      <c r="F305" s="215" t="s">
        <v>576</v>
      </c>
      <c r="G305" s="216" t="s">
        <v>304</v>
      </c>
      <c r="H305" s="217">
        <v>10</v>
      </c>
      <c r="I305" s="218"/>
      <c r="J305" s="219">
        <f>ROUND(I305*H305,2)</f>
        <v>0</v>
      </c>
      <c r="K305" s="215" t="s">
        <v>19</v>
      </c>
      <c r="L305" s="45"/>
      <c r="M305" s="220" t="s">
        <v>19</v>
      </c>
      <c r="N305" s="221" t="s">
        <v>46</v>
      </c>
      <c r="O305" s="85"/>
      <c r="P305" s="222">
        <f>O305*H305</f>
        <v>0</v>
      </c>
      <c r="Q305" s="222">
        <v>0</v>
      </c>
      <c r="R305" s="222">
        <f>Q305*H305</f>
        <v>0</v>
      </c>
      <c r="S305" s="222">
        <v>0</v>
      </c>
      <c r="T305" s="223">
        <f>S305*H305</f>
        <v>0</v>
      </c>
      <c r="U305" s="39"/>
      <c r="V305" s="39"/>
      <c r="W305" s="39"/>
      <c r="X305" s="39"/>
      <c r="Y305" s="39"/>
      <c r="Z305" s="39"/>
      <c r="AA305" s="39"/>
      <c r="AB305" s="39"/>
      <c r="AC305" s="39"/>
      <c r="AD305" s="39"/>
      <c r="AE305" s="39"/>
      <c r="AR305" s="224" t="s">
        <v>252</v>
      </c>
      <c r="AT305" s="224" t="s">
        <v>153</v>
      </c>
      <c r="AU305" s="224" t="s">
        <v>177</v>
      </c>
      <c r="AY305" s="18" t="s">
        <v>151</v>
      </c>
      <c r="BE305" s="225">
        <f>IF(N305="základní",J305,0)</f>
        <v>0</v>
      </c>
      <c r="BF305" s="225">
        <f>IF(N305="snížená",J305,0)</f>
        <v>0</v>
      </c>
      <c r="BG305" s="225">
        <f>IF(N305="zákl. přenesená",J305,0)</f>
        <v>0</v>
      </c>
      <c r="BH305" s="225">
        <f>IF(N305="sníž. přenesená",J305,0)</f>
        <v>0</v>
      </c>
      <c r="BI305" s="225">
        <f>IF(N305="nulová",J305,0)</f>
        <v>0</v>
      </c>
      <c r="BJ305" s="18" t="s">
        <v>82</v>
      </c>
      <c r="BK305" s="225">
        <f>ROUND(I305*H305,2)</f>
        <v>0</v>
      </c>
      <c r="BL305" s="18" t="s">
        <v>252</v>
      </c>
      <c r="BM305" s="224" t="s">
        <v>577</v>
      </c>
    </row>
    <row r="306" s="2" customFormat="1" ht="16.5" customHeight="1">
      <c r="A306" s="39"/>
      <c r="B306" s="40"/>
      <c r="C306" s="213" t="s">
        <v>578</v>
      </c>
      <c r="D306" s="213" t="s">
        <v>153</v>
      </c>
      <c r="E306" s="214" t="s">
        <v>579</v>
      </c>
      <c r="F306" s="215" t="s">
        <v>580</v>
      </c>
      <c r="G306" s="216" t="s">
        <v>283</v>
      </c>
      <c r="H306" s="217">
        <v>406</v>
      </c>
      <c r="I306" s="218"/>
      <c r="J306" s="219">
        <f>ROUND(I306*H306,2)</f>
        <v>0</v>
      </c>
      <c r="K306" s="215" t="s">
        <v>19</v>
      </c>
      <c r="L306" s="45"/>
      <c r="M306" s="220" t="s">
        <v>19</v>
      </c>
      <c r="N306" s="221" t="s">
        <v>46</v>
      </c>
      <c r="O306" s="85"/>
      <c r="P306" s="222">
        <f>O306*H306</f>
        <v>0</v>
      </c>
      <c r="Q306" s="222">
        <v>0</v>
      </c>
      <c r="R306" s="222">
        <f>Q306*H306</f>
        <v>0</v>
      </c>
      <c r="S306" s="222">
        <v>0</v>
      </c>
      <c r="T306" s="223">
        <f>S306*H306</f>
        <v>0</v>
      </c>
      <c r="U306" s="39"/>
      <c r="V306" s="39"/>
      <c r="W306" s="39"/>
      <c r="X306" s="39"/>
      <c r="Y306" s="39"/>
      <c r="Z306" s="39"/>
      <c r="AA306" s="39"/>
      <c r="AB306" s="39"/>
      <c r="AC306" s="39"/>
      <c r="AD306" s="39"/>
      <c r="AE306" s="39"/>
      <c r="AR306" s="224" t="s">
        <v>252</v>
      </c>
      <c r="AT306" s="224" t="s">
        <v>153</v>
      </c>
      <c r="AU306" s="224" t="s">
        <v>177</v>
      </c>
      <c r="AY306" s="18" t="s">
        <v>151</v>
      </c>
      <c r="BE306" s="225">
        <f>IF(N306="základní",J306,0)</f>
        <v>0</v>
      </c>
      <c r="BF306" s="225">
        <f>IF(N306="snížená",J306,0)</f>
        <v>0</v>
      </c>
      <c r="BG306" s="225">
        <f>IF(N306="zákl. přenesená",J306,0)</f>
        <v>0</v>
      </c>
      <c r="BH306" s="225">
        <f>IF(N306="sníž. přenesená",J306,0)</f>
        <v>0</v>
      </c>
      <c r="BI306" s="225">
        <f>IF(N306="nulová",J306,0)</f>
        <v>0</v>
      </c>
      <c r="BJ306" s="18" t="s">
        <v>82</v>
      </c>
      <c r="BK306" s="225">
        <f>ROUND(I306*H306,2)</f>
        <v>0</v>
      </c>
      <c r="BL306" s="18" t="s">
        <v>252</v>
      </c>
      <c r="BM306" s="224" t="s">
        <v>581</v>
      </c>
    </row>
    <row r="307" s="2" customFormat="1" ht="16.5" customHeight="1">
      <c r="A307" s="39"/>
      <c r="B307" s="40"/>
      <c r="C307" s="213" t="s">
        <v>582</v>
      </c>
      <c r="D307" s="213" t="s">
        <v>153</v>
      </c>
      <c r="E307" s="214" t="s">
        <v>583</v>
      </c>
      <c r="F307" s="215" t="s">
        <v>584</v>
      </c>
      <c r="G307" s="216" t="s">
        <v>304</v>
      </c>
      <c r="H307" s="217">
        <v>34</v>
      </c>
      <c r="I307" s="218"/>
      <c r="J307" s="219">
        <f>ROUND(I307*H307,2)</f>
        <v>0</v>
      </c>
      <c r="K307" s="215" t="s">
        <v>19</v>
      </c>
      <c r="L307" s="45"/>
      <c r="M307" s="220" t="s">
        <v>19</v>
      </c>
      <c r="N307" s="221" t="s">
        <v>46</v>
      </c>
      <c r="O307" s="85"/>
      <c r="P307" s="222">
        <f>O307*H307</f>
        <v>0</v>
      </c>
      <c r="Q307" s="222">
        <v>0</v>
      </c>
      <c r="R307" s="222">
        <f>Q307*H307</f>
        <v>0</v>
      </c>
      <c r="S307" s="222">
        <v>0</v>
      </c>
      <c r="T307" s="223">
        <f>S307*H307</f>
        <v>0</v>
      </c>
      <c r="U307" s="39"/>
      <c r="V307" s="39"/>
      <c r="W307" s="39"/>
      <c r="X307" s="39"/>
      <c r="Y307" s="39"/>
      <c r="Z307" s="39"/>
      <c r="AA307" s="39"/>
      <c r="AB307" s="39"/>
      <c r="AC307" s="39"/>
      <c r="AD307" s="39"/>
      <c r="AE307" s="39"/>
      <c r="AR307" s="224" t="s">
        <v>252</v>
      </c>
      <c r="AT307" s="224" t="s">
        <v>153</v>
      </c>
      <c r="AU307" s="224" t="s">
        <v>177</v>
      </c>
      <c r="AY307" s="18" t="s">
        <v>151</v>
      </c>
      <c r="BE307" s="225">
        <f>IF(N307="základní",J307,0)</f>
        <v>0</v>
      </c>
      <c r="BF307" s="225">
        <f>IF(N307="snížená",J307,0)</f>
        <v>0</v>
      </c>
      <c r="BG307" s="225">
        <f>IF(N307="zákl. přenesená",J307,0)</f>
        <v>0</v>
      </c>
      <c r="BH307" s="225">
        <f>IF(N307="sníž. přenesená",J307,0)</f>
        <v>0</v>
      </c>
      <c r="BI307" s="225">
        <f>IF(N307="nulová",J307,0)</f>
        <v>0</v>
      </c>
      <c r="BJ307" s="18" t="s">
        <v>82</v>
      </c>
      <c r="BK307" s="225">
        <f>ROUND(I307*H307,2)</f>
        <v>0</v>
      </c>
      <c r="BL307" s="18" t="s">
        <v>252</v>
      </c>
      <c r="BM307" s="224" t="s">
        <v>585</v>
      </c>
    </row>
    <row r="308" s="2" customFormat="1" ht="16.5" customHeight="1">
      <c r="A308" s="39"/>
      <c r="B308" s="40"/>
      <c r="C308" s="213" t="s">
        <v>586</v>
      </c>
      <c r="D308" s="213" t="s">
        <v>153</v>
      </c>
      <c r="E308" s="214" t="s">
        <v>587</v>
      </c>
      <c r="F308" s="215" t="s">
        <v>588</v>
      </c>
      <c r="G308" s="216" t="s">
        <v>304</v>
      </c>
      <c r="H308" s="217">
        <v>20</v>
      </c>
      <c r="I308" s="218"/>
      <c r="J308" s="219">
        <f>ROUND(I308*H308,2)</f>
        <v>0</v>
      </c>
      <c r="K308" s="215" t="s">
        <v>19</v>
      </c>
      <c r="L308" s="45"/>
      <c r="M308" s="220" t="s">
        <v>19</v>
      </c>
      <c r="N308" s="221" t="s">
        <v>46</v>
      </c>
      <c r="O308" s="85"/>
      <c r="P308" s="222">
        <f>O308*H308</f>
        <v>0</v>
      </c>
      <c r="Q308" s="222">
        <v>0</v>
      </c>
      <c r="R308" s="222">
        <f>Q308*H308</f>
        <v>0</v>
      </c>
      <c r="S308" s="222">
        <v>0</v>
      </c>
      <c r="T308" s="223">
        <f>S308*H308</f>
        <v>0</v>
      </c>
      <c r="U308" s="39"/>
      <c r="V308" s="39"/>
      <c r="W308" s="39"/>
      <c r="X308" s="39"/>
      <c r="Y308" s="39"/>
      <c r="Z308" s="39"/>
      <c r="AA308" s="39"/>
      <c r="AB308" s="39"/>
      <c r="AC308" s="39"/>
      <c r="AD308" s="39"/>
      <c r="AE308" s="39"/>
      <c r="AR308" s="224" t="s">
        <v>252</v>
      </c>
      <c r="AT308" s="224" t="s">
        <v>153</v>
      </c>
      <c r="AU308" s="224" t="s">
        <v>177</v>
      </c>
      <c r="AY308" s="18" t="s">
        <v>151</v>
      </c>
      <c r="BE308" s="225">
        <f>IF(N308="základní",J308,0)</f>
        <v>0</v>
      </c>
      <c r="BF308" s="225">
        <f>IF(N308="snížená",J308,0)</f>
        <v>0</v>
      </c>
      <c r="BG308" s="225">
        <f>IF(N308="zákl. přenesená",J308,0)</f>
        <v>0</v>
      </c>
      <c r="BH308" s="225">
        <f>IF(N308="sníž. přenesená",J308,0)</f>
        <v>0</v>
      </c>
      <c r="BI308" s="225">
        <f>IF(N308="nulová",J308,0)</f>
        <v>0</v>
      </c>
      <c r="BJ308" s="18" t="s">
        <v>82</v>
      </c>
      <c r="BK308" s="225">
        <f>ROUND(I308*H308,2)</f>
        <v>0</v>
      </c>
      <c r="BL308" s="18" t="s">
        <v>252</v>
      </c>
      <c r="BM308" s="224" t="s">
        <v>589</v>
      </c>
    </row>
    <row r="309" s="2" customFormat="1" ht="16.5" customHeight="1">
      <c r="A309" s="39"/>
      <c r="B309" s="40"/>
      <c r="C309" s="213" t="s">
        <v>590</v>
      </c>
      <c r="D309" s="213" t="s">
        <v>153</v>
      </c>
      <c r="E309" s="214" t="s">
        <v>591</v>
      </c>
      <c r="F309" s="215" t="s">
        <v>592</v>
      </c>
      <c r="G309" s="216" t="s">
        <v>304</v>
      </c>
      <c r="H309" s="217">
        <v>54</v>
      </c>
      <c r="I309" s="218"/>
      <c r="J309" s="219">
        <f>ROUND(I309*H309,2)</f>
        <v>0</v>
      </c>
      <c r="K309" s="215" t="s">
        <v>19</v>
      </c>
      <c r="L309" s="45"/>
      <c r="M309" s="220" t="s">
        <v>19</v>
      </c>
      <c r="N309" s="221" t="s">
        <v>46</v>
      </c>
      <c r="O309" s="85"/>
      <c r="P309" s="222">
        <f>O309*H309</f>
        <v>0</v>
      </c>
      <c r="Q309" s="222">
        <v>0</v>
      </c>
      <c r="R309" s="222">
        <f>Q309*H309</f>
        <v>0</v>
      </c>
      <c r="S309" s="222">
        <v>0</v>
      </c>
      <c r="T309" s="223">
        <f>S309*H309</f>
        <v>0</v>
      </c>
      <c r="U309" s="39"/>
      <c r="V309" s="39"/>
      <c r="W309" s="39"/>
      <c r="X309" s="39"/>
      <c r="Y309" s="39"/>
      <c r="Z309" s="39"/>
      <c r="AA309" s="39"/>
      <c r="AB309" s="39"/>
      <c r="AC309" s="39"/>
      <c r="AD309" s="39"/>
      <c r="AE309" s="39"/>
      <c r="AR309" s="224" t="s">
        <v>252</v>
      </c>
      <c r="AT309" s="224" t="s">
        <v>153</v>
      </c>
      <c r="AU309" s="224" t="s">
        <v>177</v>
      </c>
      <c r="AY309" s="18" t="s">
        <v>151</v>
      </c>
      <c r="BE309" s="225">
        <f>IF(N309="základní",J309,0)</f>
        <v>0</v>
      </c>
      <c r="BF309" s="225">
        <f>IF(N309="snížená",J309,0)</f>
        <v>0</v>
      </c>
      <c r="BG309" s="225">
        <f>IF(N309="zákl. přenesená",J309,0)</f>
        <v>0</v>
      </c>
      <c r="BH309" s="225">
        <f>IF(N309="sníž. přenesená",J309,0)</f>
        <v>0</v>
      </c>
      <c r="BI309" s="225">
        <f>IF(N309="nulová",J309,0)</f>
        <v>0</v>
      </c>
      <c r="BJ309" s="18" t="s">
        <v>82</v>
      </c>
      <c r="BK309" s="225">
        <f>ROUND(I309*H309,2)</f>
        <v>0</v>
      </c>
      <c r="BL309" s="18" t="s">
        <v>252</v>
      </c>
      <c r="BM309" s="224" t="s">
        <v>593</v>
      </c>
    </row>
    <row r="310" s="2" customFormat="1" ht="16.5" customHeight="1">
      <c r="A310" s="39"/>
      <c r="B310" s="40"/>
      <c r="C310" s="213" t="s">
        <v>594</v>
      </c>
      <c r="D310" s="213" t="s">
        <v>153</v>
      </c>
      <c r="E310" s="214" t="s">
        <v>595</v>
      </c>
      <c r="F310" s="215" t="s">
        <v>544</v>
      </c>
      <c r="G310" s="216" t="s">
        <v>545</v>
      </c>
      <c r="H310" s="273"/>
      <c r="I310" s="218"/>
      <c r="J310" s="219">
        <f>ROUND(I310*H310,2)</f>
        <v>0</v>
      </c>
      <c r="K310" s="215" t="s">
        <v>19</v>
      </c>
      <c r="L310" s="45"/>
      <c r="M310" s="220" t="s">
        <v>19</v>
      </c>
      <c r="N310" s="221" t="s">
        <v>46</v>
      </c>
      <c r="O310" s="85"/>
      <c r="P310" s="222">
        <f>O310*H310</f>
        <v>0</v>
      </c>
      <c r="Q310" s="222">
        <v>0</v>
      </c>
      <c r="R310" s="222">
        <f>Q310*H310</f>
        <v>0</v>
      </c>
      <c r="S310" s="222">
        <v>0</v>
      </c>
      <c r="T310" s="223">
        <f>S310*H310</f>
        <v>0</v>
      </c>
      <c r="U310" s="39"/>
      <c r="V310" s="39"/>
      <c r="W310" s="39"/>
      <c r="X310" s="39"/>
      <c r="Y310" s="39"/>
      <c r="Z310" s="39"/>
      <c r="AA310" s="39"/>
      <c r="AB310" s="39"/>
      <c r="AC310" s="39"/>
      <c r="AD310" s="39"/>
      <c r="AE310" s="39"/>
      <c r="AR310" s="224" t="s">
        <v>252</v>
      </c>
      <c r="AT310" s="224" t="s">
        <v>153</v>
      </c>
      <c r="AU310" s="224" t="s">
        <v>177</v>
      </c>
      <c r="AY310" s="18" t="s">
        <v>151</v>
      </c>
      <c r="BE310" s="225">
        <f>IF(N310="základní",J310,0)</f>
        <v>0</v>
      </c>
      <c r="BF310" s="225">
        <f>IF(N310="snížená",J310,0)</f>
        <v>0</v>
      </c>
      <c r="BG310" s="225">
        <f>IF(N310="zákl. přenesená",J310,0)</f>
        <v>0</v>
      </c>
      <c r="BH310" s="225">
        <f>IF(N310="sníž. přenesená",J310,0)</f>
        <v>0</v>
      </c>
      <c r="BI310" s="225">
        <f>IF(N310="nulová",J310,0)</f>
        <v>0</v>
      </c>
      <c r="BJ310" s="18" t="s">
        <v>82</v>
      </c>
      <c r="BK310" s="225">
        <f>ROUND(I310*H310,2)</f>
        <v>0</v>
      </c>
      <c r="BL310" s="18" t="s">
        <v>252</v>
      </c>
      <c r="BM310" s="224" t="s">
        <v>596</v>
      </c>
    </row>
    <row r="311" s="12" customFormat="1" ht="20.88" customHeight="1">
      <c r="A311" s="12"/>
      <c r="B311" s="197"/>
      <c r="C311" s="198"/>
      <c r="D311" s="199" t="s">
        <v>74</v>
      </c>
      <c r="E311" s="211" t="s">
        <v>597</v>
      </c>
      <c r="F311" s="211" t="s">
        <v>598</v>
      </c>
      <c r="G311" s="198"/>
      <c r="H311" s="198"/>
      <c r="I311" s="201"/>
      <c r="J311" s="212">
        <f>BK311</f>
        <v>0</v>
      </c>
      <c r="K311" s="198"/>
      <c r="L311" s="203"/>
      <c r="M311" s="204"/>
      <c r="N311" s="205"/>
      <c r="O311" s="205"/>
      <c r="P311" s="206">
        <f>SUM(P312:P314)</f>
        <v>0</v>
      </c>
      <c r="Q311" s="205"/>
      <c r="R311" s="206">
        <f>SUM(R312:R314)</f>
        <v>0</v>
      </c>
      <c r="S311" s="205"/>
      <c r="T311" s="207">
        <f>SUM(T312:T314)</f>
        <v>0</v>
      </c>
      <c r="U311" s="12"/>
      <c r="V311" s="12"/>
      <c r="W311" s="12"/>
      <c r="X311" s="12"/>
      <c r="Y311" s="12"/>
      <c r="Z311" s="12"/>
      <c r="AA311" s="12"/>
      <c r="AB311" s="12"/>
      <c r="AC311" s="12"/>
      <c r="AD311" s="12"/>
      <c r="AE311" s="12"/>
      <c r="AR311" s="208" t="s">
        <v>84</v>
      </c>
      <c r="AT311" s="209" t="s">
        <v>74</v>
      </c>
      <c r="AU311" s="209" t="s">
        <v>84</v>
      </c>
      <c r="AY311" s="208" t="s">
        <v>151</v>
      </c>
      <c r="BK311" s="210">
        <f>SUM(BK312:BK314)</f>
        <v>0</v>
      </c>
    </row>
    <row r="312" s="2" customFormat="1" ht="16.5" customHeight="1">
      <c r="A312" s="39"/>
      <c r="B312" s="40"/>
      <c r="C312" s="213" t="s">
        <v>599</v>
      </c>
      <c r="D312" s="213" t="s">
        <v>153</v>
      </c>
      <c r="E312" s="214" t="s">
        <v>600</v>
      </c>
      <c r="F312" s="215" t="s">
        <v>601</v>
      </c>
      <c r="G312" s="216" t="s">
        <v>283</v>
      </c>
      <c r="H312" s="217">
        <v>1680</v>
      </c>
      <c r="I312" s="218"/>
      <c r="J312" s="219">
        <f>ROUND(I312*H312,2)</f>
        <v>0</v>
      </c>
      <c r="K312" s="215" t="s">
        <v>19</v>
      </c>
      <c r="L312" s="45"/>
      <c r="M312" s="220" t="s">
        <v>19</v>
      </c>
      <c r="N312" s="221" t="s">
        <v>46</v>
      </c>
      <c r="O312" s="85"/>
      <c r="P312" s="222">
        <f>O312*H312</f>
        <v>0</v>
      </c>
      <c r="Q312" s="222">
        <v>0</v>
      </c>
      <c r="R312" s="222">
        <f>Q312*H312</f>
        <v>0</v>
      </c>
      <c r="S312" s="222">
        <v>0</v>
      </c>
      <c r="T312" s="223">
        <f>S312*H312</f>
        <v>0</v>
      </c>
      <c r="U312" s="39"/>
      <c r="V312" s="39"/>
      <c r="W312" s="39"/>
      <c r="X312" s="39"/>
      <c r="Y312" s="39"/>
      <c r="Z312" s="39"/>
      <c r="AA312" s="39"/>
      <c r="AB312" s="39"/>
      <c r="AC312" s="39"/>
      <c r="AD312" s="39"/>
      <c r="AE312" s="39"/>
      <c r="AR312" s="224" t="s">
        <v>252</v>
      </c>
      <c r="AT312" s="224" t="s">
        <v>153</v>
      </c>
      <c r="AU312" s="224" t="s">
        <v>177</v>
      </c>
      <c r="AY312" s="18" t="s">
        <v>151</v>
      </c>
      <c r="BE312" s="225">
        <f>IF(N312="základní",J312,0)</f>
        <v>0</v>
      </c>
      <c r="BF312" s="225">
        <f>IF(N312="snížená",J312,0)</f>
        <v>0</v>
      </c>
      <c r="BG312" s="225">
        <f>IF(N312="zákl. přenesená",J312,0)</f>
        <v>0</v>
      </c>
      <c r="BH312" s="225">
        <f>IF(N312="sníž. přenesená",J312,0)</f>
        <v>0</v>
      </c>
      <c r="BI312" s="225">
        <f>IF(N312="nulová",J312,0)</f>
        <v>0</v>
      </c>
      <c r="BJ312" s="18" t="s">
        <v>82</v>
      </c>
      <c r="BK312" s="225">
        <f>ROUND(I312*H312,2)</f>
        <v>0</v>
      </c>
      <c r="BL312" s="18" t="s">
        <v>252</v>
      </c>
      <c r="BM312" s="224" t="s">
        <v>602</v>
      </c>
    </row>
    <row r="313" s="2" customFormat="1" ht="16.5" customHeight="1">
      <c r="A313" s="39"/>
      <c r="B313" s="40"/>
      <c r="C313" s="213" t="s">
        <v>603</v>
      </c>
      <c r="D313" s="213" t="s">
        <v>153</v>
      </c>
      <c r="E313" s="214" t="s">
        <v>604</v>
      </c>
      <c r="F313" s="215" t="s">
        <v>605</v>
      </c>
      <c r="G313" s="216" t="s">
        <v>283</v>
      </c>
      <c r="H313" s="217">
        <v>1640</v>
      </c>
      <c r="I313" s="218"/>
      <c r="J313" s="219">
        <f>ROUND(I313*H313,2)</f>
        <v>0</v>
      </c>
      <c r="K313" s="215" t="s">
        <v>19</v>
      </c>
      <c r="L313" s="45"/>
      <c r="M313" s="220" t="s">
        <v>19</v>
      </c>
      <c r="N313" s="221" t="s">
        <v>46</v>
      </c>
      <c r="O313" s="85"/>
      <c r="P313" s="222">
        <f>O313*H313</f>
        <v>0</v>
      </c>
      <c r="Q313" s="222">
        <v>0</v>
      </c>
      <c r="R313" s="222">
        <f>Q313*H313</f>
        <v>0</v>
      </c>
      <c r="S313" s="222">
        <v>0</v>
      </c>
      <c r="T313" s="223">
        <f>S313*H313</f>
        <v>0</v>
      </c>
      <c r="U313" s="39"/>
      <c r="V313" s="39"/>
      <c r="W313" s="39"/>
      <c r="X313" s="39"/>
      <c r="Y313" s="39"/>
      <c r="Z313" s="39"/>
      <c r="AA313" s="39"/>
      <c r="AB313" s="39"/>
      <c r="AC313" s="39"/>
      <c r="AD313" s="39"/>
      <c r="AE313" s="39"/>
      <c r="AR313" s="224" t="s">
        <v>252</v>
      </c>
      <c r="AT313" s="224" t="s">
        <v>153</v>
      </c>
      <c r="AU313" s="224" t="s">
        <v>177</v>
      </c>
      <c r="AY313" s="18" t="s">
        <v>151</v>
      </c>
      <c r="BE313" s="225">
        <f>IF(N313="základní",J313,0)</f>
        <v>0</v>
      </c>
      <c r="BF313" s="225">
        <f>IF(N313="snížená",J313,0)</f>
        <v>0</v>
      </c>
      <c r="BG313" s="225">
        <f>IF(N313="zákl. přenesená",J313,0)</f>
        <v>0</v>
      </c>
      <c r="BH313" s="225">
        <f>IF(N313="sníž. přenesená",J313,0)</f>
        <v>0</v>
      </c>
      <c r="BI313" s="225">
        <f>IF(N313="nulová",J313,0)</f>
        <v>0</v>
      </c>
      <c r="BJ313" s="18" t="s">
        <v>82</v>
      </c>
      <c r="BK313" s="225">
        <f>ROUND(I313*H313,2)</f>
        <v>0</v>
      </c>
      <c r="BL313" s="18" t="s">
        <v>252</v>
      </c>
      <c r="BM313" s="224" t="s">
        <v>606</v>
      </c>
    </row>
    <row r="314" s="2" customFormat="1" ht="16.5" customHeight="1">
      <c r="A314" s="39"/>
      <c r="B314" s="40"/>
      <c r="C314" s="213" t="s">
        <v>607</v>
      </c>
      <c r="D314" s="213" t="s">
        <v>153</v>
      </c>
      <c r="E314" s="214" t="s">
        <v>608</v>
      </c>
      <c r="F314" s="215" t="s">
        <v>544</v>
      </c>
      <c r="G314" s="216" t="s">
        <v>545</v>
      </c>
      <c r="H314" s="273"/>
      <c r="I314" s="218"/>
      <c r="J314" s="219">
        <f>ROUND(I314*H314,2)</f>
        <v>0</v>
      </c>
      <c r="K314" s="215" t="s">
        <v>19</v>
      </c>
      <c r="L314" s="45"/>
      <c r="M314" s="220" t="s">
        <v>19</v>
      </c>
      <c r="N314" s="221" t="s">
        <v>46</v>
      </c>
      <c r="O314" s="85"/>
      <c r="P314" s="222">
        <f>O314*H314</f>
        <v>0</v>
      </c>
      <c r="Q314" s="222">
        <v>0</v>
      </c>
      <c r="R314" s="222">
        <f>Q314*H314</f>
        <v>0</v>
      </c>
      <c r="S314" s="222">
        <v>0</v>
      </c>
      <c r="T314" s="223">
        <f>S314*H314</f>
        <v>0</v>
      </c>
      <c r="U314" s="39"/>
      <c r="V314" s="39"/>
      <c r="W314" s="39"/>
      <c r="X314" s="39"/>
      <c r="Y314" s="39"/>
      <c r="Z314" s="39"/>
      <c r="AA314" s="39"/>
      <c r="AB314" s="39"/>
      <c r="AC314" s="39"/>
      <c r="AD314" s="39"/>
      <c r="AE314" s="39"/>
      <c r="AR314" s="224" t="s">
        <v>252</v>
      </c>
      <c r="AT314" s="224" t="s">
        <v>153</v>
      </c>
      <c r="AU314" s="224" t="s">
        <v>177</v>
      </c>
      <c r="AY314" s="18" t="s">
        <v>151</v>
      </c>
      <c r="BE314" s="225">
        <f>IF(N314="základní",J314,0)</f>
        <v>0</v>
      </c>
      <c r="BF314" s="225">
        <f>IF(N314="snížená",J314,0)</f>
        <v>0</v>
      </c>
      <c r="BG314" s="225">
        <f>IF(N314="zákl. přenesená",J314,0)</f>
        <v>0</v>
      </c>
      <c r="BH314" s="225">
        <f>IF(N314="sníž. přenesená",J314,0)</f>
        <v>0</v>
      </c>
      <c r="BI314" s="225">
        <f>IF(N314="nulová",J314,0)</f>
        <v>0</v>
      </c>
      <c r="BJ314" s="18" t="s">
        <v>82</v>
      </c>
      <c r="BK314" s="225">
        <f>ROUND(I314*H314,2)</f>
        <v>0</v>
      </c>
      <c r="BL314" s="18" t="s">
        <v>252</v>
      </c>
      <c r="BM314" s="224" t="s">
        <v>609</v>
      </c>
    </row>
    <row r="315" s="12" customFormat="1" ht="22.8" customHeight="1">
      <c r="A315" s="12"/>
      <c r="B315" s="197"/>
      <c r="C315" s="198"/>
      <c r="D315" s="199" t="s">
        <v>74</v>
      </c>
      <c r="E315" s="211" t="s">
        <v>610</v>
      </c>
      <c r="F315" s="211" t="s">
        <v>611</v>
      </c>
      <c r="G315" s="198"/>
      <c r="H315" s="198"/>
      <c r="I315" s="201"/>
      <c r="J315" s="212">
        <f>BK315</f>
        <v>0</v>
      </c>
      <c r="K315" s="198"/>
      <c r="L315" s="203"/>
      <c r="M315" s="204"/>
      <c r="N315" s="205"/>
      <c r="O315" s="205"/>
      <c r="P315" s="206">
        <f>P316+P319+P322</f>
        <v>0</v>
      </c>
      <c r="Q315" s="205"/>
      <c r="R315" s="206">
        <f>R316+R319+R322</f>
        <v>0</v>
      </c>
      <c r="S315" s="205"/>
      <c r="T315" s="207">
        <f>T316+T319+T322</f>
        <v>0</v>
      </c>
      <c r="U315" s="12"/>
      <c r="V315" s="12"/>
      <c r="W315" s="12"/>
      <c r="X315" s="12"/>
      <c r="Y315" s="12"/>
      <c r="Z315" s="12"/>
      <c r="AA315" s="12"/>
      <c r="AB315" s="12"/>
      <c r="AC315" s="12"/>
      <c r="AD315" s="12"/>
      <c r="AE315" s="12"/>
      <c r="AR315" s="208" t="s">
        <v>84</v>
      </c>
      <c r="AT315" s="209" t="s">
        <v>74</v>
      </c>
      <c r="AU315" s="209" t="s">
        <v>82</v>
      </c>
      <c r="AY315" s="208" t="s">
        <v>151</v>
      </c>
      <c r="BK315" s="210">
        <f>BK316+BK319+BK322</f>
        <v>0</v>
      </c>
    </row>
    <row r="316" s="12" customFormat="1" ht="20.88" customHeight="1">
      <c r="A316" s="12"/>
      <c r="B316" s="197"/>
      <c r="C316" s="198"/>
      <c r="D316" s="199" t="s">
        <v>74</v>
      </c>
      <c r="E316" s="211" t="s">
        <v>612</v>
      </c>
      <c r="F316" s="211" t="s">
        <v>548</v>
      </c>
      <c r="G316" s="198"/>
      <c r="H316" s="198"/>
      <c r="I316" s="201"/>
      <c r="J316" s="212">
        <f>BK316</f>
        <v>0</v>
      </c>
      <c r="K316" s="198"/>
      <c r="L316" s="203"/>
      <c r="M316" s="204"/>
      <c r="N316" s="205"/>
      <c r="O316" s="205"/>
      <c r="P316" s="206">
        <f>SUM(P317:P318)</f>
        <v>0</v>
      </c>
      <c r="Q316" s="205"/>
      <c r="R316" s="206">
        <f>SUM(R317:R318)</f>
        <v>0</v>
      </c>
      <c r="S316" s="205"/>
      <c r="T316" s="207">
        <f>SUM(T317:T318)</f>
        <v>0</v>
      </c>
      <c r="U316" s="12"/>
      <c r="V316" s="12"/>
      <c r="W316" s="12"/>
      <c r="X316" s="12"/>
      <c r="Y316" s="12"/>
      <c r="Z316" s="12"/>
      <c r="AA316" s="12"/>
      <c r="AB316" s="12"/>
      <c r="AC316" s="12"/>
      <c r="AD316" s="12"/>
      <c r="AE316" s="12"/>
      <c r="AR316" s="208" t="s">
        <v>82</v>
      </c>
      <c r="AT316" s="209" t="s">
        <v>74</v>
      </c>
      <c r="AU316" s="209" t="s">
        <v>84</v>
      </c>
      <c r="AY316" s="208" t="s">
        <v>151</v>
      </c>
      <c r="BK316" s="210">
        <f>SUM(BK317:BK318)</f>
        <v>0</v>
      </c>
    </row>
    <row r="317" s="2" customFormat="1" ht="16.5" customHeight="1">
      <c r="A317" s="39"/>
      <c r="B317" s="40"/>
      <c r="C317" s="213" t="s">
        <v>613</v>
      </c>
      <c r="D317" s="213" t="s">
        <v>153</v>
      </c>
      <c r="E317" s="214" t="s">
        <v>614</v>
      </c>
      <c r="F317" s="215" t="s">
        <v>615</v>
      </c>
      <c r="G317" s="216" t="s">
        <v>304</v>
      </c>
      <c r="H317" s="217">
        <v>24</v>
      </c>
      <c r="I317" s="218"/>
      <c r="J317" s="219">
        <f>ROUND(I317*H317,2)</f>
        <v>0</v>
      </c>
      <c r="K317" s="215" t="s">
        <v>19</v>
      </c>
      <c r="L317" s="45"/>
      <c r="M317" s="220" t="s">
        <v>19</v>
      </c>
      <c r="N317" s="221" t="s">
        <v>46</v>
      </c>
      <c r="O317" s="85"/>
      <c r="P317" s="222">
        <f>O317*H317</f>
        <v>0</v>
      </c>
      <c r="Q317" s="222">
        <v>0</v>
      </c>
      <c r="R317" s="222">
        <f>Q317*H317</f>
        <v>0</v>
      </c>
      <c r="S317" s="222">
        <v>0</v>
      </c>
      <c r="T317" s="223">
        <f>S317*H317</f>
        <v>0</v>
      </c>
      <c r="U317" s="39"/>
      <c r="V317" s="39"/>
      <c r="W317" s="39"/>
      <c r="X317" s="39"/>
      <c r="Y317" s="39"/>
      <c r="Z317" s="39"/>
      <c r="AA317" s="39"/>
      <c r="AB317" s="39"/>
      <c r="AC317" s="39"/>
      <c r="AD317" s="39"/>
      <c r="AE317" s="39"/>
      <c r="AR317" s="224" t="s">
        <v>252</v>
      </c>
      <c r="AT317" s="224" t="s">
        <v>153</v>
      </c>
      <c r="AU317" s="224" t="s">
        <v>177</v>
      </c>
      <c r="AY317" s="18" t="s">
        <v>151</v>
      </c>
      <c r="BE317" s="225">
        <f>IF(N317="základní",J317,0)</f>
        <v>0</v>
      </c>
      <c r="BF317" s="225">
        <f>IF(N317="snížená",J317,0)</f>
        <v>0</v>
      </c>
      <c r="BG317" s="225">
        <f>IF(N317="zákl. přenesená",J317,0)</f>
        <v>0</v>
      </c>
      <c r="BH317" s="225">
        <f>IF(N317="sníž. přenesená",J317,0)</f>
        <v>0</v>
      </c>
      <c r="BI317" s="225">
        <f>IF(N317="nulová",J317,0)</f>
        <v>0</v>
      </c>
      <c r="BJ317" s="18" t="s">
        <v>82</v>
      </c>
      <c r="BK317" s="225">
        <f>ROUND(I317*H317,2)</f>
        <v>0</v>
      </c>
      <c r="BL317" s="18" t="s">
        <v>252</v>
      </c>
      <c r="BM317" s="224" t="s">
        <v>616</v>
      </c>
    </row>
    <row r="318" s="2" customFormat="1" ht="16.5" customHeight="1">
      <c r="A318" s="39"/>
      <c r="B318" s="40"/>
      <c r="C318" s="213" t="s">
        <v>617</v>
      </c>
      <c r="D318" s="213" t="s">
        <v>153</v>
      </c>
      <c r="E318" s="214" t="s">
        <v>618</v>
      </c>
      <c r="F318" s="215" t="s">
        <v>544</v>
      </c>
      <c r="G318" s="216" t="s">
        <v>545</v>
      </c>
      <c r="H318" s="273"/>
      <c r="I318" s="218"/>
      <c r="J318" s="219">
        <f>ROUND(I318*H318,2)</f>
        <v>0</v>
      </c>
      <c r="K318" s="215" t="s">
        <v>19</v>
      </c>
      <c r="L318" s="45"/>
      <c r="M318" s="220" t="s">
        <v>19</v>
      </c>
      <c r="N318" s="221" t="s">
        <v>46</v>
      </c>
      <c r="O318" s="85"/>
      <c r="P318" s="222">
        <f>O318*H318</f>
        <v>0</v>
      </c>
      <c r="Q318" s="222">
        <v>0</v>
      </c>
      <c r="R318" s="222">
        <f>Q318*H318</f>
        <v>0</v>
      </c>
      <c r="S318" s="222">
        <v>0</v>
      </c>
      <c r="T318" s="223">
        <f>S318*H318</f>
        <v>0</v>
      </c>
      <c r="U318" s="39"/>
      <c r="V318" s="39"/>
      <c r="W318" s="39"/>
      <c r="X318" s="39"/>
      <c r="Y318" s="39"/>
      <c r="Z318" s="39"/>
      <c r="AA318" s="39"/>
      <c r="AB318" s="39"/>
      <c r="AC318" s="39"/>
      <c r="AD318" s="39"/>
      <c r="AE318" s="39"/>
      <c r="AR318" s="224" t="s">
        <v>252</v>
      </c>
      <c r="AT318" s="224" t="s">
        <v>153</v>
      </c>
      <c r="AU318" s="224" t="s">
        <v>177</v>
      </c>
      <c r="AY318" s="18" t="s">
        <v>151</v>
      </c>
      <c r="BE318" s="225">
        <f>IF(N318="základní",J318,0)</f>
        <v>0</v>
      </c>
      <c r="BF318" s="225">
        <f>IF(N318="snížená",J318,0)</f>
        <v>0</v>
      </c>
      <c r="BG318" s="225">
        <f>IF(N318="zákl. přenesená",J318,0)</f>
        <v>0</v>
      </c>
      <c r="BH318" s="225">
        <f>IF(N318="sníž. přenesená",J318,0)</f>
        <v>0</v>
      </c>
      <c r="BI318" s="225">
        <f>IF(N318="nulová",J318,0)</f>
        <v>0</v>
      </c>
      <c r="BJ318" s="18" t="s">
        <v>82</v>
      </c>
      <c r="BK318" s="225">
        <f>ROUND(I318*H318,2)</f>
        <v>0</v>
      </c>
      <c r="BL318" s="18" t="s">
        <v>252</v>
      </c>
      <c r="BM318" s="224" t="s">
        <v>619</v>
      </c>
    </row>
    <row r="319" s="12" customFormat="1" ht="20.88" customHeight="1">
      <c r="A319" s="12"/>
      <c r="B319" s="197"/>
      <c r="C319" s="198"/>
      <c r="D319" s="199" t="s">
        <v>74</v>
      </c>
      <c r="E319" s="211" t="s">
        <v>620</v>
      </c>
      <c r="F319" s="211" t="s">
        <v>511</v>
      </c>
      <c r="G319" s="198"/>
      <c r="H319" s="198"/>
      <c r="I319" s="201"/>
      <c r="J319" s="212">
        <f>BK319</f>
        <v>0</v>
      </c>
      <c r="K319" s="198"/>
      <c r="L319" s="203"/>
      <c r="M319" s="204"/>
      <c r="N319" s="205"/>
      <c r="O319" s="205"/>
      <c r="P319" s="206">
        <f>SUM(P320:P321)</f>
        <v>0</v>
      </c>
      <c r="Q319" s="205"/>
      <c r="R319" s="206">
        <f>SUM(R320:R321)</f>
        <v>0</v>
      </c>
      <c r="S319" s="205"/>
      <c r="T319" s="207">
        <f>SUM(T320:T321)</f>
        <v>0</v>
      </c>
      <c r="U319" s="12"/>
      <c r="V319" s="12"/>
      <c r="W319" s="12"/>
      <c r="X319" s="12"/>
      <c r="Y319" s="12"/>
      <c r="Z319" s="12"/>
      <c r="AA319" s="12"/>
      <c r="AB319" s="12"/>
      <c r="AC319" s="12"/>
      <c r="AD319" s="12"/>
      <c r="AE319" s="12"/>
      <c r="AR319" s="208" t="s">
        <v>82</v>
      </c>
      <c r="AT319" s="209" t="s">
        <v>74</v>
      </c>
      <c r="AU319" s="209" t="s">
        <v>84</v>
      </c>
      <c r="AY319" s="208" t="s">
        <v>151</v>
      </c>
      <c r="BK319" s="210">
        <f>SUM(BK320:BK321)</f>
        <v>0</v>
      </c>
    </row>
    <row r="320" s="2" customFormat="1" ht="16.5" customHeight="1">
      <c r="A320" s="39"/>
      <c r="B320" s="40"/>
      <c r="C320" s="213" t="s">
        <v>621</v>
      </c>
      <c r="D320" s="213" t="s">
        <v>153</v>
      </c>
      <c r="E320" s="214" t="s">
        <v>622</v>
      </c>
      <c r="F320" s="215" t="s">
        <v>526</v>
      </c>
      <c r="G320" s="216" t="s">
        <v>295</v>
      </c>
      <c r="H320" s="217">
        <v>1</v>
      </c>
      <c r="I320" s="218"/>
      <c r="J320" s="219">
        <f>ROUND(I320*H320,2)</f>
        <v>0</v>
      </c>
      <c r="K320" s="215" t="s">
        <v>19</v>
      </c>
      <c r="L320" s="45"/>
      <c r="M320" s="220" t="s">
        <v>19</v>
      </c>
      <c r="N320" s="221" t="s">
        <v>46</v>
      </c>
      <c r="O320" s="85"/>
      <c r="P320" s="222">
        <f>O320*H320</f>
        <v>0</v>
      </c>
      <c r="Q320" s="222">
        <v>0</v>
      </c>
      <c r="R320" s="222">
        <f>Q320*H320</f>
        <v>0</v>
      </c>
      <c r="S320" s="222">
        <v>0</v>
      </c>
      <c r="T320" s="223">
        <f>S320*H320</f>
        <v>0</v>
      </c>
      <c r="U320" s="39"/>
      <c r="V320" s="39"/>
      <c r="W320" s="39"/>
      <c r="X320" s="39"/>
      <c r="Y320" s="39"/>
      <c r="Z320" s="39"/>
      <c r="AA320" s="39"/>
      <c r="AB320" s="39"/>
      <c r="AC320" s="39"/>
      <c r="AD320" s="39"/>
      <c r="AE320" s="39"/>
      <c r="AR320" s="224" t="s">
        <v>252</v>
      </c>
      <c r="AT320" s="224" t="s">
        <v>153</v>
      </c>
      <c r="AU320" s="224" t="s">
        <v>177</v>
      </c>
      <c r="AY320" s="18" t="s">
        <v>151</v>
      </c>
      <c r="BE320" s="225">
        <f>IF(N320="základní",J320,0)</f>
        <v>0</v>
      </c>
      <c r="BF320" s="225">
        <f>IF(N320="snížená",J320,0)</f>
        <v>0</v>
      </c>
      <c r="BG320" s="225">
        <f>IF(N320="zákl. přenesená",J320,0)</f>
        <v>0</v>
      </c>
      <c r="BH320" s="225">
        <f>IF(N320="sníž. přenesená",J320,0)</f>
        <v>0</v>
      </c>
      <c r="BI320" s="225">
        <f>IF(N320="nulová",J320,0)</f>
        <v>0</v>
      </c>
      <c r="BJ320" s="18" t="s">
        <v>82</v>
      </c>
      <c r="BK320" s="225">
        <f>ROUND(I320*H320,2)</f>
        <v>0</v>
      </c>
      <c r="BL320" s="18" t="s">
        <v>252</v>
      </c>
      <c r="BM320" s="224" t="s">
        <v>623</v>
      </c>
    </row>
    <row r="321" s="2" customFormat="1" ht="16.5" customHeight="1">
      <c r="A321" s="39"/>
      <c r="B321" s="40"/>
      <c r="C321" s="213" t="s">
        <v>624</v>
      </c>
      <c r="D321" s="213" t="s">
        <v>153</v>
      </c>
      <c r="E321" s="214" t="s">
        <v>625</v>
      </c>
      <c r="F321" s="215" t="s">
        <v>530</v>
      </c>
      <c r="G321" s="216" t="s">
        <v>304</v>
      </c>
      <c r="H321" s="217">
        <v>10</v>
      </c>
      <c r="I321" s="218"/>
      <c r="J321" s="219">
        <f>ROUND(I321*H321,2)</f>
        <v>0</v>
      </c>
      <c r="K321" s="215" t="s">
        <v>19</v>
      </c>
      <c r="L321" s="45"/>
      <c r="M321" s="220" t="s">
        <v>19</v>
      </c>
      <c r="N321" s="221" t="s">
        <v>46</v>
      </c>
      <c r="O321" s="85"/>
      <c r="P321" s="222">
        <f>O321*H321</f>
        <v>0</v>
      </c>
      <c r="Q321" s="222">
        <v>0</v>
      </c>
      <c r="R321" s="222">
        <f>Q321*H321</f>
        <v>0</v>
      </c>
      <c r="S321" s="222">
        <v>0</v>
      </c>
      <c r="T321" s="223">
        <f>S321*H321</f>
        <v>0</v>
      </c>
      <c r="U321" s="39"/>
      <c r="V321" s="39"/>
      <c r="W321" s="39"/>
      <c r="X321" s="39"/>
      <c r="Y321" s="39"/>
      <c r="Z321" s="39"/>
      <c r="AA321" s="39"/>
      <c r="AB321" s="39"/>
      <c r="AC321" s="39"/>
      <c r="AD321" s="39"/>
      <c r="AE321" s="39"/>
      <c r="AR321" s="224" t="s">
        <v>252</v>
      </c>
      <c r="AT321" s="224" t="s">
        <v>153</v>
      </c>
      <c r="AU321" s="224" t="s">
        <v>177</v>
      </c>
      <c r="AY321" s="18" t="s">
        <v>151</v>
      </c>
      <c r="BE321" s="225">
        <f>IF(N321="základní",J321,0)</f>
        <v>0</v>
      </c>
      <c r="BF321" s="225">
        <f>IF(N321="snížená",J321,0)</f>
        <v>0</v>
      </c>
      <c r="BG321" s="225">
        <f>IF(N321="zákl. přenesená",J321,0)</f>
        <v>0</v>
      </c>
      <c r="BH321" s="225">
        <f>IF(N321="sníž. přenesená",J321,0)</f>
        <v>0</v>
      </c>
      <c r="BI321" s="225">
        <f>IF(N321="nulová",J321,0)</f>
        <v>0</v>
      </c>
      <c r="BJ321" s="18" t="s">
        <v>82</v>
      </c>
      <c r="BK321" s="225">
        <f>ROUND(I321*H321,2)</f>
        <v>0</v>
      </c>
      <c r="BL321" s="18" t="s">
        <v>252</v>
      </c>
      <c r="BM321" s="224" t="s">
        <v>626</v>
      </c>
    </row>
    <row r="322" s="12" customFormat="1" ht="20.88" customHeight="1">
      <c r="A322" s="12"/>
      <c r="B322" s="197"/>
      <c r="C322" s="198"/>
      <c r="D322" s="199" t="s">
        <v>74</v>
      </c>
      <c r="E322" s="211" t="s">
        <v>627</v>
      </c>
      <c r="F322" s="211" t="s">
        <v>598</v>
      </c>
      <c r="G322" s="198"/>
      <c r="H322" s="198"/>
      <c r="I322" s="201"/>
      <c r="J322" s="212">
        <f>BK322</f>
        <v>0</v>
      </c>
      <c r="K322" s="198"/>
      <c r="L322" s="203"/>
      <c r="M322" s="204"/>
      <c r="N322" s="205"/>
      <c r="O322" s="205"/>
      <c r="P322" s="206">
        <f>SUM(P323:P326)</f>
        <v>0</v>
      </c>
      <c r="Q322" s="205"/>
      <c r="R322" s="206">
        <f>SUM(R323:R326)</f>
        <v>0</v>
      </c>
      <c r="S322" s="205"/>
      <c r="T322" s="207">
        <f>SUM(T323:T326)</f>
        <v>0</v>
      </c>
      <c r="U322" s="12"/>
      <c r="V322" s="12"/>
      <c r="W322" s="12"/>
      <c r="X322" s="12"/>
      <c r="Y322" s="12"/>
      <c r="Z322" s="12"/>
      <c r="AA322" s="12"/>
      <c r="AB322" s="12"/>
      <c r="AC322" s="12"/>
      <c r="AD322" s="12"/>
      <c r="AE322" s="12"/>
      <c r="AR322" s="208" t="s">
        <v>84</v>
      </c>
      <c r="AT322" s="209" t="s">
        <v>74</v>
      </c>
      <c r="AU322" s="209" t="s">
        <v>84</v>
      </c>
      <c r="AY322" s="208" t="s">
        <v>151</v>
      </c>
      <c r="BK322" s="210">
        <f>SUM(BK323:BK326)</f>
        <v>0</v>
      </c>
    </row>
    <row r="323" s="2" customFormat="1" ht="16.5" customHeight="1">
      <c r="A323" s="39"/>
      <c r="B323" s="40"/>
      <c r="C323" s="213" t="s">
        <v>628</v>
      </c>
      <c r="D323" s="213" t="s">
        <v>153</v>
      </c>
      <c r="E323" s="214" t="s">
        <v>629</v>
      </c>
      <c r="F323" s="215" t="s">
        <v>630</v>
      </c>
      <c r="G323" s="216" t="s">
        <v>283</v>
      </c>
      <c r="H323" s="217">
        <v>800</v>
      </c>
      <c r="I323" s="218"/>
      <c r="J323" s="219">
        <f>ROUND(I323*H323,2)</f>
        <v>0</v>
      </c>
      <c r="K323" s="215" t="s">
        <v>19</v>
      </c>
      <c r="L323" s="45"/>
      <c r="M323" s="220" t="s">
        <v>19</v>
      </c>
      <c r="N323" s="221" t="s">
        <v>46</v>
      </c>
      <c r="O323" s="85"/>
      <c r="P323" s="222">
        <f>O323*H323</f>
        <v>0</v>
      </c>
      <c r="Q323" s="222">
        <v>0</v>
      </c>
      <c r="R323" s="222">
        <f>Q323*H323</f>
        <v>0</v>
      </c>
      <c r="S323" s="222">
        <v>0</v>
      </c>
      <c r="T323" s="223">
        <f>S323*H323</f>
        <v>0</v>
      </c>
      <c r="U323" s="39"/>
      <c r="V323" s="39"/>
      <c r="W323" s="39"/>
      <c r="X323" s="39"/>
      <c r="Y323" s="39"/>
      <c r="Z323" s="39"/>
      <c r="AA323" s="39"/>
      <c r="AB323" s="39"/>
      <c r="AC323" s="39"/>
      <c r="AD323" s="39"/>
      <c r="AE323" s="39"/>
      <c r="AR323" s="224" t="s">
        <v>252</v>
      </c>
      <c r="AT323" s="224" t="s">
        <v>153</v>
      </c>
      <c r="AU323" s="224" t="s">
        <v>177</v>
      </c>
      <c r="AY323" s="18" t="s">
        <v>151</v>
      </c>
      <c r="BE323" s="225">
        <f>IF(N323="základní",J323,0)</f>
        <v>0</v>
      </c>
      <c r="BF323" s="225">
        <f>IF(N323="snížená",J323,0)</f>
        <v>0</v>
      </c>
      <c r="BG323" s="225">
        <f>IF(N323="zákl. přenesená",J323,0)</f>
        <v>0</v>
      </c>
      <c r="BH323" s="225">
        <f>IF(N323="sníž. přenesená",J323,0)</f>
        <v>0</v>
      </c>
      <c r="BI323" s="225">
        <f>IF(N323="nulová",J323,0)</f>
        <v>0</v>
      </c>
      <c r="BJ323" s="18" t="s">
        <v>82</v>
      </c>
      <c r="BK323" s="225">
        <f>ROUND(I323*H323,2)</f>
        <v>0</v>
      </c>
      <c r="BL323" s="18" t="s">
        <v>252</v>
      </c>
      <c r="BM323" s="224" t="s">
        <v>631</v>
      </c>
    </row>
    <row r="324" s="2" customFormat="1" ht="16.5" customHeight="1">
      <c r="A324" s="39"/>
      <c r="B324" s="40"/>
      <c r="C324" s="213" t="s">
        <v>632</v>
      </c>
      <c r="D324" s="213" t="s">
        <v>153</v>
      </c>
      <c r="E324" s="214" t="s">
        <v>633</v>
      </c>
      <c r="F324" s="215" t="s">
        <v>634</v>
      </c>
      <c r="G324" s="216" t="s">
        <v>283</v>
      </c>
      <c r="H324" s="217">
        <v>4480</v>
      </c>
      <c r="I324" s="218"/>
      <c r="J324" s="219">
        <f>ROUND(I324*H324,2)</f>
        <v>0</v>
      </c>
      <c r="K324" s="215" t="s">
        <v>19</v>
      </c>
      <c r="L324" s="45"/>
      <c r="M324" s="220" t="s">
        <v>19</v>
      </c>
      <c r="N324" s="221" t="s">
        <v>46</v>
      </c>
      <c r="O324" s="85"/>
      <c r="P324" s="222">
        <f>O324*H324</f>
        <v>0</v>
      </c>
      <c r="Q324" s="222">
        <v>0</v>
      </c>
      <c r="R324" s="222">
        <f>Q324*H324</f>
        <v>0</v>
      </c>
      <c r="S324" s="222">
        <v>0</v>
      </c>
      <c r="T324" s="223">
        <f>S324*H324</f>
        <v>0</v>
      </c>
      <c r="U324" s="39"/>
      <c r="V324" s="39"/>
      <c r="W324" s="39"/>
      <c r="X324" s="39"/>
      <c r="Y324" s="39"/>
      <c r="Z324" s="39"/>
      <c r="AA324" s="39"/>
      <c r="AB324" s="39"/>
      <c r="AC324" s="39"/>
      <c r="AD324" s="39"/>
      <c r="AE324" s="39"/>
      <c r="AR324" s="224" t="s">
        <v>252</v>
      </c>
      <c r="AT324" s="224" t="s">
        <v>153</v>
      </c>
      <c r="AU324" s="224" t="s">
        <v>177</v>
      </c>
      <c r="AY324" s="18" t="s">
        <v>151</v>
      </c>
      <c r="BE324" s="225">
        <f>IF(N324="základní",J324,0)</f>
        <v>0</v>
      </c>
      <c r="BF324" s="225">
        <f>IF(N324="snížená",J324,0)</f>
        <v>0</v>
      </c>
      <c r="BG324" s="225">
        <f>IF(N324="zákl. přenesená",J324,0)</f>
        <v>0</v>
      </c>
      <c r="BH324" s="225">
        <f>IF(N324="sníž. přenesená",J324,0)</f>
        <v>0</v>
      </c>
      <c r="BI324" s="225">
        <f>IF(N324="nulová",J324,0)</f>
        <v>0</v>
      </c>
      <c r="BJ324" s="18" t="s">
        <v>82</v>
      </c>
      <c r="BK324" s="225">
        <f>ROUND(I324*H324,2)</f>
        <v>0</v>
      </c>
      <c r="BL324" s="18" t="s">
        <v>252</v>
      </c>
      <c r="BM324" s="224" t="s">
        <v>635</v>
      </c>
    </row>
    <row r="325" s="2" customFormat="1" ht="16.5" customHeight="1">
      <c r="A325" s="39"/>
      <c r="B325" s="40"/>
      <c r="C325" s="213" t="s">
        <v>636</v>
      </c>
      <c r="D325" s="213" t="s">
        <v>153</v>
      </c>
      <c r="E325" s="214" t="s">
        <v>637</v>
      </c>
      <c r="F325" s="215" t="s">
        <v>638</v>
      </c>
      <c r="G325" s="216" t="s">
        <v>283</v>
      </c>
      <c r="H325" s="217">
        <v>560</v>
      </c>
      <c r="I325" s="218"/>
      <c r="J325" s="219">
        <f>ROUND(I325*H325,2)</f>
        <v>0</v>
      </c>
      <c r="K325" s="215" t="s">
        <v>19</v>
      </c>
      <c r="L325" s="45"/>
      <c r="M325" s="220" t="s">
        <v>19</v>
      </c>
      <c r="N325" s="221" t="s">
        <v>46</v>
      </c>
      <c r="O325" s="85"/>
      <c r="P325" s="222">
        <f>O325*H325</f>
        <v>0</v>
      </c>
      <c r="Q325" s="222">
        <v>0</v>
      </c>
      <c r="R325" s="222">
        <f>Q325*H325</f>
        <v>0</v>
      </c>
      <c r="S325" s="222">
        <v>0</v>
      </c>
      <c r="T325" s="223">
        <f>S325*H325</f>
        <v>0</v>
      </c>
      <c r="U325" s="39"/>
      <c r="V325" s="39"/>
      <c r="W325" s="39"/>
      <c r="X325" s="39"/>
      <c r="Y325" s="39"/>
      <c r="Z325" s="39"/>
      <c r="AA325" s="39"/>
      <c r="AB325" s="39"/>
      <c r="AC325" s="39"/>
      <c r="AD325" s="39"/>
      <c r="AE325" s="39"/>
      <c r="AR325" s="224" t="s">
        <v>252</v>
      </c>
      <c r="AT325" s="224" t="s">
        <v>153</v>
      </c>
      <c r="AU325" s="224" t="s">
        <v>177</v>
      </c>
      <c r="AY325" s="18" t="s">
        <v>151</v>
      </c>
      <c r="BE325" s="225">
        <f>IF(N325="základní",J325,0)</f>
        <v>0</v>
      </c>
      <c r="BF325" s="225">
        <f>IF(N325="snížená",J325,0)</f>
        <v>0</v>
      </c>
      <c r="BG325" s="225">
        <f>IF(N325="zákl. přenesená",J325,0)</f>
        <v>0</v>
      </c>
      <c r="BH325" s="225">
        <f>IF(N325="sníž. přenesená",J325,0)</f>
        <v>0</v>
      </c>
      <c r="BI325" s="225">
        <f>IF(N325="nulová",J325,0)</f>
        <v>0</v>
      </c>
      <c r="BJ325" s="18" t="s">
        <v>82</v>
      </c>
      <c r="BK325" s="225">
        <f>ROUND(I325*H325,2)</f>
        <v>0</v>
      </c>
      <c r="BL325" s="18" t="s">
        <v>252</v>
      </c>
      <c r="BM325" s="224" t="s">
        <v>639</v>
      </c>
    </row>
    <row r="326" s="2" customFormat="1" ht="16.5" customHeight="1">
      <c r="A326" s="39"/>
      <c r="B326" s="40"/>
      <c r="C326" s="213" t="s">
        <v>640</v>
      </c>
      <c r="D326" s="213" t="s">
        <v>153</v>
      </c>
      <c r="E326" s="214" t="s">
        <v>641</v>
      </c>
      <c r="F326" s="215" t="s">
        <v>544</v>
      </c>
      <c r="G326" s="216" t="s">
        <v>545</v>
      </c>
      <c r="H326" s="273"/>
      <c r="I326" s="218"/>
      <c r="J326" s="219">
        <f>ROUND(I326*H326,2)</f>
        <v>0</v>
      </c>
      <c r="K326" s="215" t="s">
        <v>19</v>
      </c>
      <c r="L326" s="45"/>
      <c r="M326" s="274" t="s">
        <v>19</v>
      </c>
      <c r="N326" s="275" t="s">
        <v>46</v>
      </c>
      <c r="O326" s="276"/>
      <c r="P326" s="277">
        <f>O326*H326</f>
        <v>0</v>
      </c>
      <c r="Q326" s="277">
        <v>0</v>
      </c>
      <c r="R326" s="277">
        <f>Q326*H326</f>
        <v>0</v>
      </c>
      <c r="S326" s="277">
        <v>0</v>
      </c>
      <c r="T326" s="278">
        <f>S326*H326</f>
        <v>0</v>
      </c>
      <c r="U326" s="39"/>
      <c r="V326" s="39"/>
      <c r="W326" s="39"/>
      <c r="X326" s="39"/>
      <c r="Y326" s="39"/>
      <c r="Z326" s="39"/>
      <c r="AA326" s="39"/>
      <c r="AB326" s="39"/>
      <c r="AC326" s="39"/>
      <c r="AD326" s="39"/>
      <c r="AE326" s="39"/>
      <c r="AR326" s="224" t="s">
        <v>252</v>
      </c>
      <c r="AT326" s="224" t="s">
        <v>153</v>
      </c>
      <c r="AU326" s="224" t="s">
        <v>177</v>
      </c>
      <c r="AY326" s="18" t="s">
        <v>151</v>
      </c>
      <c r="BE326" s="225">
        <f>IF(N326="základní",J326,0)</f>
        <v>0</v>
      </c>
      <c r="BF326" s="225">
        <f>IF(N326="snížená",J326,0)</f>
        <v>0</v>
      </c>
      <c r="BG326" s="225">
        <f>IF(N326="zákl. přenesená",J326,0)</f>
        <v>0</v>
      </c>
      <c r="BH326" s="225">
        <f>IF(N326="sníž. přenesená",J326,0)</f>
        <v>0</v>
      </c>
      <c r="BI326" s="225">
        <f>IF(N326="nulová",J326,0)</f>
        <v>0</v>
      </c>
      <c r="BJ326" s="18" t="s">
        <v>82</v>
      </c>
      <c r="BK326" s="225">
        <f>ROUND(I326*H326,2)</f>
        <v>0</v>
      </c>
      <c r="BL326" s="18" t="s">
        <v>252</v>
      </c>
      <c r="BM326" s="224" t="s">
        <v>642</v>
      </c>
    </row>
    <row r="327" s="2" customFormat="1" ht="6.96" customHeight="1">
      <c r="A327" s="39"/>
      <c r="B327" s="60"/>
      <c r="C327" s="61"/>
      <c r="D327" s="61"/>
      <c r="E327" s="61"/>
      <c r="F327" s="61"/>
      <c r="G327" s="61"/>
      <c r="H327" s="61"/>
      <c r="I327" s="61"/>
      <c r="J327" s="61"/>
      <c r="K327" s="61"/>
      <c r="L327" s="45"/>
      <c r="M327" s="39"/>
      <c r="O327" s="39"/>
      <c r="P327" s="39"/>
      <c r="Q327" s="39"/>
      <c r="R327" s="39"/>
      <c r="S327" s="39"/>
      <c r="T327" s="39"/>
      <c r="U327" s="39"/>
      <c r="V327" s="39"/>
      <c r="W327" s="39"/>
      <c r="X327" s="39"/>
      <c r="Y327" s="39"/>
      <c r="Z327" s="39"/>
      <c r="AA327" s="39"/>
      <c r="AB327" s="39"/>
      <c r="AC327" s="39"/>
      <c r="AD327" s="39"/>
      <c r="AE327" s="39"/>
    </row>
  </sheetData>
  <sheetProtection sheet="1" autoFilter="0" formatColumns="0" formatRows="0" objects="1" scenarios="1" spinCount="100000" saltValue="vFDLDXPJwlroRmw2K0E6PFvSjc3/IYQrIcSSdRferxvAXY7/iSr9Ow2JjKeaowNEPm+ahY7n63tlnaYUZdqxng==" hashValue="WTJEOVn5ROI1KB1Ap0qgdZru/ol7tKQerHEDgctRyKCdHcUouhFA/ajEJ/syJHiX9PquI06HpLLaOe2tFTMjsw==" algorithmName="SHA-512" password="EDA2"/>
  <autoFilter ref="C116:K326"/>
  <mergeCells count="12">
    <mergeCell ref="E7:H7"/>
    <mergeCell ref="E9:H9"/>
    <mergeCell ref="E11:H11"/>
    <mergeCell ref="E20:H20"/>
    <mergeCell ref="E29:H29"/>
    <mergeCell ref="E50:H50"/>
    <mergeCell ref="E52:H52"/>
    <mergeCell ref="E54:H54"/>
    <mergeCell ref="E105:H105"/>
    <mergeCell ref="E107:H107"/>
    <mergeCell ref="E109:H109"/>
    <mergeCell ref="L2:V2"/>
  </mergeCells>
  <pageMargins left="0.39375" right="0.39375" top="0.39375" bottom="0.39375" header="0" footer="0"/>
  <pageSetup paperSize="9" orientation="landscape" blackAndWhite="1" fitToHeight="100"/>
  <headerFooter>
    <oddFooter>&amp;CStrana &amp;P z &amp;N</oddFooter>
  </headerFooter>
  <drawing r:id="rId1"/>
</worksheet>
</file>

<file path=xl/worksheets/sheet3.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100.832"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8" t="s">
        <v>94</v>
      </c>
    </row>
    <row r="3" s="1" customFormat="1" ht="6.96" customHeight="1">
      <c r="B3" s="139"/>
      <c r="C3" s="140"/>
      <c r="D3" s="140"/>
      <c r="E3" s="140"/>
      <c r="F3" s="140"/>
      <c r="G3" s="140"/>
      <c r="H3" s="140"/>
      <c r="I3" s="140"/>
      <c r="J3" s="140"/>
      <c r="K3" s="140"/>
      <c r="L3" s="21"/>
      <c r="AT3" s="18" t="s">
        <v>84</v>
      </c>
    </row>
    <row r="4" s="1" customFormat="1" ht="24.96" customHeight="1">
      <c r="B4" s="21"/>
      <c r="D4" s="141" t="s">
        <v>95</v>
      </c>
      <c r="L4" s="21"/>
      <c r="M4" s="142" t="s">
        <v>10</v>
      </c>
      <c r="AT4" s="18" t="s">
        <v>4</v>
      </c>
    </row>
    <row r="5" s="1" customFormat="1" ht="6.96" customHeight="1">
      <c r="B5" s="21"/>
      <c r="L5" s="21"/>
    </row>
    <row r="6" s="1" customFormat="1" ht="12" customHeight="1">
      <c r="B6" s="21"/>
      <c r="D6" s="143" t="s">
        <v>16</v>
      </c>
      <c r="L6" s="21"/>
    </row>
    <row r="7" s="1" customFormat="1" ht="16.5" customHeight="1">
      <c r="B7" s="21"/>
      <c r="E7" s="144" t="str">
        <f>'Rekapitulace stavby'!K6</f>
        <v>Karibuni - chovné zařízení pro slony</v>
      </c>
      <c r="F7" s="143"/>
      <c r="G7" s="143"/>
      <c r="H7" s="143"/>
      <c r="L7" s="21"/>
    </row>
    <row r="8" s="1" customFormat="1" ht="12" customHeight="1">
      <c r="B8" s="21"/>
      <c r="D8" s="143" t="s">
        <v>96</v>
      </c>
      <c r="L8" s="21"/>
    </row>
    <row r="9" s="2" customFormat="1" ht="16.5" customHeight="1">
      <c r="A9" s="39"/>
      <c r="B9" s="45"/>
      <c r="C9" s="39"/>
      <c r="D9" s="39"/>
      <c r="E9" s="144" t="s">
        <v>643</v>
      </c>
      <c r="F9" s="39"/>
      <c r="G9" s="39"/>
      <c r="H9" s="39"/>
      <c r="I9" s="39"/>
      <c r="J9" s="39"/>
      <c r="K9" s="39"/>
      <c r="L9" s="145"/>
      <c r="S9" s="39"/>
      <c r="T9" s="39"/>
      <c r="U9" s="39"/>
      <c r="V9" s="39"/>
      <c r="W9" s="39"/>
      <c r="X9" s="39"/>
      <c r="Y9" s="39"/>
      <c r="Z9" s="39"/>
      <c r="AA9" s="39"/>
      <c r="AB9" s="39"/>
      <c r="AC9" s="39"/>
      <c r="AD9" s="39"/>
      <c r="AE9" s="39"/>
    </row>
    <row r="10" s="2" customFormat="1" ht="12" customHeight="1">
      <c r="A10" s="39"/>
      <c r="B10" s="45"/>
      <c r="C10" s="39"/>
      <c r="D10" s="143" t="s">
        <v>98</v>
      </c>
      <c r="E10" s="39"/>
      <c r="F10" s="39"/>
      <c r="G10" s="39"/>
      <c r="H10" s="39"/>
      <c r="I10" s="39"/>
      <c r="J10" s="39"/>
      <c r="K10" s="39"/>
      <c r="L10" s="145"/>
      <c r="S10" s="39"/>
      <c r="T10" s="39"/>
      <c r="U10" s="39"/>
      <c r="V10" s="39"/>
      <c r="W10" s="39"/>
      <c r="X10" s="39"/>
      <c r="Y10" s="39"/>
      <c r="Z10" s="39"/>
      <c r="AA10" s="39"/>
      <c r="AB10" s="39"/>
      <c r="AC10" s="39"/>
      <c r="AD10" s="39"/>
      <c r="AE10" s="39"/>
    </row>
    <row r="11" s="2" customFormat="1" ht="16.5" customHeight="1">
      <c r="A11" s="39"/>
      <c r="B11" s="45"/>
      <c r="C11" s="39"/>
      <c r="D11" s="39"/>
      <c r="E11" s="146" t="s">
        <v>644</v>
      </c>
      <c r="F11" s="39"/>
      <c r="G11" s="39"/>
      <c r="H11" s="39"/>
      <c r="I11" s="39"/>
      <c r="J11" s="39"/>
      <c r="K11" s="39"/>
      <c r="L11" s="145"/>
      <c r="S11" s="39"/>
      <c r="T11" s="39"/>
      <c r="U11" s="39"/>
      <c r="V11" s="39"/>
      <c r="W11" s="39"/>
      <c r="X11" s="39"/>
      <c r="Y11" s="39"/>
      <c r="Z11" s="39"/>
      <c r="AA11" s="39"/>
      <c r="AB11" s="39"/>
      <c r="AC11" s="39"/>
      <c r="AD11" s="39"/>
      <c r="AE11" s="39"/>
    </row>
    <row r="12" s="2" customFormat="1">
      <c r="A12" s="39"/>
      <c r="B12" s="45"/>
      <c r="C12" s="39"/>
      <c r="D12" s="39"/>
      <c r="E12" s="39"/>
      <c r="F12" s="39"/>
      <c r="G12" s="39"/>
      <c r="H12" s="39"/>
      <c r="I12" s="39"/>
      <c r="J12" s="39"/>
      <c r="K12" s="39"/>
      <c r="L12" s="145"/>
      <c r="S12" s="39"/>
      <c r="T12" s="39"/>
      <c r="U12" s="39"/>
      <c r="V12" s="39"/>
      <c r="W12" s="39"/>
      <c r="X12" s="39"/>
      <c r="Y12" s="39"/>
      <c r="Z12" s="39"/>
      <c r="AA12" s="39"/>
      <c r="AB12" s="39"/>
      <c r="AC12" s="39"/>
      <c r="AD12" s="39"/>
      <c r="AE12" s="39"/>
    </row>
    <row r="13" s="2" customFormat="1" ht="12" customHeight="1">
      <c r="A13" s="39"/>
      <c r="B13" s="45"/>
      <c r="C13" s="39"/>
      <c r="D13" s="143" t="s">
        <v>18</v>
      </c>
      <c r="E13" s="39"/>
      <c r="F13" s="134" t="s">
        <v>19</v>
      </c>
      <c r="G13" s="39"/>
      <c r="H13" s="39"/>
      <c r="I13" s="143" t="s">
        <v>20</v>
      </c>
      <c r="J13" s="134" t="s">
        <v>19</v>
      </c>
      <c r="K13" s="39"/>
      <c r="L13" s="145"/>
      <c r="S13" s="39"/>
      <c r="T13" s="39"/>
      <c r="U13" s="39"/>
      <c r="V13" s="39"/>
      <c r="W13" s="39"/>
      <c r="X13" s="39"/>
      <c r="Y13" s="39"/>
      <c r="Z13" s="39"/>
      <c r="AA13" s="39"/>
      <c r="AB13" s="39"/>
      <c r="AC13" s="39"/>
      <c r="AD13" s="39"/>
      <c r="AE13" s="39"/>
    </row>
    <row r="14" s="2" customFormat="1" ht="12" customHeight="1">
      <c r="A14" s="39"/>
      <c r="B14" s="45"/>
      <c r="C14" s="39"/>
      <c r="D14" s="143" t="s">
        <v>21</v>
      </c>
      <c r="E14" s="39"/>
      <c r="F14" s="134" t="s">
        <v>22</v>
      </c>
      <c r="G14" s="39"/>
      <c r="H14" s="39"/>
      <c r="I14" s="143" t="s">
        <v>23</v>
      </c>
      <c r="J14" s="147" t="str">
        <f>'Rekapitulace stavby'!AN8</f>
        <v>22. 6. 2020</v>
      </c>
      <c r="K14" s="39"/>
      <c r="L14" s="145"/>
      <c r="S14" s="39"/>
      <c r="T14" s="39"/>
      <c r="U14" s="39"/>
      <c r="V14" s="39"/>
      <c r="W14" s="39"/>
      <c r="X14" s="39"/>
      <c r="Y14" s="39"/>
      <c r="Z14" s="39"/>
      <c r="AA14" s="39"/>
      <c r="AB14" s="39"/>
      <c r="AC14" s="39"/>
      <c r="AD14" s="39"/>
      <c r="AE14" s="39"/>
    </row>
    <row r="15" s="2" customFormat="1" ht="10.8" customHeight="1">
      <c r="A15" s="39"/>
      <c r="B15" s="45"/>
      <c r="C15" s="39"/>
      <c r="D15" s="39"/>
      <c r="E15" s="39"/>
      <c r="F15" s="39"/>
      <c r="G15" s="39"/>
      <c r="H15" s="39"/>
      <c r="I15" s="39"/>
      <c r="J15" s="39"/>
      <c r="K15" s="39"/>
      <c r="L15" s="145"/>
      <c r="S15" s="39"/>
      <c r="T15" s="39"/>
      <c r="U15" s="39"/>
      <c r="V15" s="39"/>
      <c r="W15" s="39"/>
      <c r="X15" s="39"/>
      <c r="Y15" s="39"/>
      <c r="Z15" s="39"/>
      <c r="AA15" s="39"/>
      <c r="AB15" s="39"/>
      <c r="AC15" s="39"/>
      <c r="AD15" s="39"/>
      <c r="AE15" s="39"/>
    </row>
    <row r="16" s="2" customFormat="1" ht="12" customHeight="1">
      <c r="A16" s="39"/>
      <c r="B16" s="45"/>
      <c r="C16" s="39"/>
      <c r="D16" s="143" t="s">
        <v>25</v>
      </c>
      <c r="E16" s="39"/>
      <c r="F16" s="39"/>
      <c r="G16" s="39"/>
      <c r="H16" s="39"/>
      <c r="I16" s="143" t="s">
        <v>26</v>
      </c>
      <c r="J16" s="134" t="s">
        <v>27</v>
      </c>
      <c r="K16" s="39"/>
      <c r="L16" s="145"/>
      <c r="S16" s="39"/>
      <c r="T16" s="39"/>
      <c r="U16" s="39"/>
      <c r="V16" s="39"/>
      <c r="W16" s="39"/>
      <c r="X16" s="39"/>
      <c r="Y16" s="39"/>
      <c r="Z16" s="39"/>
      <c r="AA16" s="39"/>
      <c r="AB16" s="39"/>
      <c r="AC16" s="39"/>
      <c r="AD16" s="39"/>
      <c r="AE16" s="39"/>
    </row>
    <row r="17" s="2" customFormat="1" ht="18" customHeight="1">
      <c r="A17" s="39"/>
      <c r="B17" s="45"/>
      <c r="C17" s="39"/>
      <c r="D17" s="39"/>
      <c r="E17" s="134" t="s">
        <v>28</v>
      </c>
      <c r="F17" s="39"/>
      <c r="G17" s="39"/>
      <c r="H17" s="39"/>
      <c r="I17" s="143" t="s">
        <v>29</v>
      </c>
      <c r="J17" s="134" t="s">
        <v>19</v>
      </c>
      <c r="K17" s="39"/>
      <c r="L17" s="145"/>
      <c r="S17" s="39"/>
      <c r="T17" s="39"/>
      <c r="U17" s="39"/>
      <c r="V17" s="39"/>
      <c r="W17" s="39"/>
      <c r="X17" s="39"/>
      <c r="Y17" s="39"/>
      <c r="Z17" s="39"/>
      <c r="AA17" s="39"/>
      <c r="AB17" s="39"/>
      <c r="AC17" s="39"/>
      <c r="AD17" s="39"/>
      <c r="AE17" s="39"/>
    </row>
    <row r="18" s="2" customFormat="1" ht="6.96" customHeight="1">
      <c r="A18" s="39"/>
      <c r="B18" s="45"/>
      <c r="C18" s="39"/>
      <c r="D18" s="39"/>
      <c r="E18" s="39"/>
      <c r="F18" s="39"/>
      <c r="G18" s="39"/>
      <c r="H18" s="39"/>
      <c r="I18" s="39"/>
      <c r="J18" s="39"/>
      <c r="K18" s="39"/>
      <c r="L18" s="145"/>
      <c r="S18" s="39"/>
      <c r="T18" s="39"/>
      <c r="U18" s="39"/>
      <c r="V18" s="39"/>
      <c r="W18" s="39"/>
      <c r="X18" s="39"/>
      <c r="Y18" s="39"/>
      <c r="Z18" s="39"/>
      <c r="AA18" s="39"/>
      <c r="AB18" s="39"/>
      <c r="AC18" s="39"/>
      <c r="AD18" s="39"/>
      <c r="AE18" s="39"/>
    </row>
    <row r="19" s="2" customFormat="1" ht="12" customHeight="1">
      <c r="A19" s="39"/>
      <c r="B19" s="45"/>
      <c r="C19" s="39"/>
      <c r="D19" s="143" t="s">
        <v>30</v>
      </c>
      <c r="E19" s="39"/>
      <c r="F19" s="39"/>
      <c r="G19" s="39"/>
      <c r="H19" s="39"/>
      <c r="I19" s="143" t="s">
        <v>26</v>
      </c>
      <c r="J19" s="34" t="str">
        <f>'Rekapitulace stavby'!AN13</f>
        <v>Vyplň údaj</v>
      </c>
      <c r="K19" s="39"/>
      <c r="L19" s="145"/>
      <c r="S19" s="39"/>
      <c r="T19" s="39"/>
      <c r="U19" s="39"/>
      <c r="V19" s="39"/>
      <c r="W19" s="39"/>
      <c r="X19" s="39"/>
      <c r="Y19" s="39"/>
      <c r="Z19" s="39"/>
      <c r="AA19" s="39"/>
      <c r="AB19" s="39"/>
      <c r="AC19" s="39"/>
      <c r="AD19" s="39"/>
      <c r="AE19" s="39"/>
    </row>
    <row r="20" s="2" customFormat="1" ht="18" customHeight="1">
      <c r="A20" s="39"/>
      <c r="B20" s="45"/>
      <c r="C20" s="39"/>
      <c r="D20" s="39"/>
      <c r="E20" s="34" t="str">
        <f>'Rekapitulace stavby'!E14</f>
        <v>Vyplň údaj</v>
      </c>
      <c r="F20" s="134"/>
      <c r="G20" s="134"/>
      <c r="H20" s="134"/>
      <c r="I20" s="143" t="s">
        <v>29</v>
      </c>
      <c r="J20" s="34" t="str">
        <f>'Rekapitulace stavby'!AN14</f>
        <v>Vyplň údaj</v>
      </c>
      <c r="K20" s="39"/>
      <c r="L20" s="145"/>
      <c r="S20" s="39"/>
      <c r="T20" s="39"/>
      <c r="U20" s="39"/>
      <c r="V20" s="39"/>
      <c r="W20" s="39"/>
      <c r="X20" s="39"/>
      <c r="Y20" s="39"/>
      <c r="Z20" s="39"/>
      <c r="AA20" s="39"/>
      <c r="AB20" s="39"/>
      <c r="AC20" s="39"/>
      <c r="AD20" s="39"/>
      <c r="AE20" s="39"/>
    </row>
    <row r="21" s="2" customFormat="1" ht="6.96" customHeight="1">
      <c r="A21" s="39"/>
      <c r="B21" s="45"/>
      <c r="C21" s="39"/>
      <c r="D21" s="39"/>
      <c r="E21" s="39"/>
      <c r="F21" s="39"/>
      <c r="G21" s="39"/>
      <c r="H21" s="39"/>
      <c r="I21" s="39"/>
      <c r="J21" s="39"/>
      <c r="K21" s="39"/>
      <c r="L21" s="145"/>
      <c r="S21" s="39"/>
      <c r="T21" s="39"/>
      <c r="U21" s="39"/>
      <c r="V21" s="39"/>
      <c r="W21" s="39"/>
      <c r="X21" s="39"/>
      <c r="Y21" s="39"/>
      <c r="Z21" s="39"/>
      <c r="AA21" s="39"/>
      <c r="AB21" s="39"/>
      <c r="AC21" s="39"/>
      <c r="AD21" s="39"/>
      <c r="AE21" s="39"/>
    </row>
    <row r="22" s="2" customFormat="1" ht="12" customHeight="1">
      <c r="A22" s="39"/>
      <c r="B22" s="45"/>
      <c r="C22" s="39"/>
      <c r="D22" s="143" t="s">
        <v>32</v>
      </c>
      <c r="E22" s="39"/>
      <c r="F22" s="39"/>
      <c r="G22" s="39"/>
      <c r="H22" s="39"/>
      <c r="I22" s="143" t="s">
        <v>26</v>
      </c>
      <c r="J22" s="134" t="s">
        <v>33</v>
      </c>
      <c r="K22" s="39"/>
      <c r="L22" s="145"/>
      <c r="S22" s="39"/>
      <c r="T22" s="39"/>
      <c r="U22" s="39"/>
      <c r="V22" s="39"/>
      <c r="W22" s="39"/>
      <c r="X22" s="39"/>
      <c r="Y22" s="39"/>
      <c r="Z22" s="39"/>
      <c r="AA22" s="39"/>
      <c r="AB22" s="39"/>
      <c r="AC22" s="39"/>
      <c r="AD22" s="39"/>
      <c r="AE22" s="39"/>
    </row>
    <row r="23" s="2" customFormat="1" ht="18" customHeight="1">
      <c r="A23" s="39"/>
      <c r="B23" s="45"/>
      <c r="C23" s="39"/>
      <c r="D23" s="39"/>
      <c r="E23" s="134" t="s">
        <v>34</v>
      </c>
      <c r="F23" s="39"/>
      <c r="G23" s="39"/>
      <c r="H23" s="39"/>
      <c r="I23" s="143" t="s">
        <v>29</v>
      </c>
      <c r="J23" s="134" t="s">
        <v>35</v>
      </c>
      <c r="K23" s="39"/>
      <c r="L23" s="145"/>
      <c r="S23" s="39"/>
      <c r="T23" s="39"/>
      <c r="U23" s="39"/>
      <c r="V23" s="39"/>
      <c r="W23" s="39"/>
      <c r="X23" s="39"/>
      <c r="Y23" s="39"/>
      <c r="Z23" s="39"/>
      <c r="AA23" s="39"/>
      <c r="AB23" s="39"/>
      <c r="AC23" s="39"/>
      <c r="AD23" s="39"/>
      <c r="AE23" s="39"/>
    </row>
    <row r="24" s="2" customFormat="1" ht="6.96" customHeight="1">
      <c r="A24" s="39"/>
      <c r="B24" s="45"/>
      <c r="C24" s="39"/>
      <c r="D24" s="39"/>
      <c r="E24" s="39"/>
      <c r="F24" s="39"/>
      <c r="G24" s="39"/>
      <c r="H24" s="39"/>
      <c r="I24" s="39"/>
      <c r="J24" s="39"/>
      <c r="K24" s="39"/>
      <c r="L24" s="145"/>
      <c r="S24" s="39"/>
      <c r="T24" s="39"/>
      <c r="U24" s="39"/>
      <c r="V24" s="39"/>
      <c r="W24" s="39"/>
      <c r="X24" s="39"/>
      <c r="Y24" s="39"/>
      <c r="Z24" s="39"/>
      <c r="AA24" s="39"/>
      <c r="AB24" s="39"/>
      <c r="AC24" s="39"/>
      <c r="AD24" s="39"/>
      <c r="AE24" s="39"/>
    </row>
    <row r="25" s="2" customFormat="1" ht="12" customHeight="1">
      <c r="A25" s="39"/>
      <c r="B25" s="45"/>
      <c r="C25" s="39"/>
      <c r="D25" s="143" t="s">
        <v>37</v>
      </c>
      <c r="E25" s="39"/>
      <c r="F25" s="39"/>
      <c r="G25" s="39"/>
      <c r="H25" s="39"/>
      <c r="I25" s="143" t="s">
        <v>26</v>
      </c>
      <c r="J25" s="134" t="s">
        <v>19</v>
      </c>
      <c r="K25" s="39"/>
      <c r="L25" s="145"/>
      <c r="S25" s="39"/>
      <c r="T25" s="39"/>
      <c r="U25" s="39"/>
      <c r="V25" s="39"/>
      <c r="W25" s="39"/>
      <c r="X25" s="39"/>
      <c r="Y25" s="39"/>
      <c r="Z25" s="39"/>
      <c r="AA25" s="39"/>
      <c r="AB25" s="39"/>
      <c r="AC25" s="39"/>
      <c r="AD25" s="39"/>
      <c r="AE25" s="39"/>
    </row>
    <row r="26" s="2" customFormat="1" ht="18" customHeight="1">
      <c r="A26" s="39"/>
      <c r="B26" s="45"/>
      <c r="C26" s="39"/>
      <c r="D26" s="39"/>
      <c r="E26" s="134" t="s">
        <v>38</v>
      </c>
      <c r="F26" s="39"/>
      <c r="G26" s="39"/>
      <c r="H26" s="39"/>
      <c r="I26" s="143" t="s">
        <v>29</v>
      </c>
      <c r="J26" s="134" t="s">
        <v>19</v>
      </c>
      <c r="K26" s="39"/>
      <c r="L26" s="145"/>
      <c r="S26" s="39"/>
      <c r="T26" s="39"/>
      <c r="U26" s="39"/>
      <c r="V26" s="39"/>
      <c r="W26" s="39"/>
      <c r="X26" s="39"/>
      <c r="Y26" s="39"/>
      <c r="Z26" s="39"/>
      <c r="AA26" s="39"/>
      <c r="AB26" s="39"/>
      <c r="AC26" s="39"/>
      <c r="AD26" s="39"/>
      <c r="AE26" s="39"/>
    </row>
    <row r="27" s="2" customFormat="1" ht="6.96" customHeight="1">
      <c r="A27" s="39"/>
      <c r="B27" s="45"/>
      <c r="C27" s="39"/>
      <c r="D27" s="39"/>
      <c r="E27" s="39"/>
      <c r="F27" s="39"/>
      <c r="G27" s="39"/>
      <c r="H27" s="39"/>
      <c r="I27" s="39"/>
      <c r="J27" s="39"/>
      <c r="K27" s="39"/>
      <c r="L27" s="145"/>
      <c r="S27" s="39"/>
      <c r="T27" s="39"/>
      <c r="U27" s="39"/>
      <c r="V27" s="39"/>
      <c r="W27" s="39"/>
      <c r="X27" s="39"/>
      <c r="Y27" s="39"/>
      <c r="Z27" s="39"/>
      <c r="AA27" s="39"/>
      <c r="AB27" s="39"/>
      <c r="AC27" s="39"/>
      <c r="AD27" s="39"/>
      <c r="AE27" s="39"/>
    </row>
    <row r="28" s="2" customFormat="1" ht="12" customHeight="1">
      <c r="A28" s="39"/>
      <c r="B28" s="45"/>
      <c r="C28" s="39"/>
      <c r="D28" s="143" t="s">
        <v>39</v>
      </c>
      <c r="E28" s="39"/>
      <c r="F28" s="39"/>
      <c r="G28" s="39"/>
      <c r="H28" s="39"/>
      <c r="I28" s="39"/>
      <c r="J28" s="39"/>
      <c r="K28" s="39"/>
      <c r="L28" s="145"/>
      <c r="S28" s="39"/>
      <c r="T28" s="39"/>
      <c r="U28" s="39"/>
      <c r="V28" s="39"/>
      <c r="W28" s="39"/>
      <c r="X28" s="39"/>
      <c r="Y28" s="39"/>
      <c r="Z28" s="39"/>
      <c r="AA28" s="39"/>
      <c r="AB28" s="39"/>
      <c r="AC28" s="39"/>
      <c r="AD28" s="39"/>
      <c r="AE28" s="39"/>
    </row>
    <row r="29" s="8" customFormat="1" ht="47.25" customHeight="1">
      <c r="A29" s="148"/>
      <c r="B29" s="149"/>
      <c r="C29" s="148"/>
      <c r="D29" s="148"/>
      <c r="E29" s="150" t="s">
        <v>40</v>
      </c>
      <c r="F29" s="150"/>
      <c r="G29" s="150"/>
      <c r="H29" s="150"/>
      <c r="I29" s="148"/>
      <c r="J29" s="148"/>
      <c r="K29" s="148"/>
      <c r="L29" s="151"/>
      <c r="S29" s="148"/>
      <c r="T29" s="148"/>
      <c r="U29" s="148"/>
      <c r="V29" s="148"/>
      <c r="W29" s="148"/>
      <c r="X29" s="148"/>
      <c r="Y29" s="148"/>
      <c r="Z29" s="148"/>
      <c r="AA29" s="148"/>
      <c r="AB29" s="148"/>
      <c r="AC29" s="148"/>
      <c r="AD29" s="148"/>
      <c r="AE29" s="148"/>
    </row>
    <row r="30" s="2" customFormat="1" ht="6.96" customHeight="1">
      <c r="A30" s="39"/>
      <c r="B30" s="45"/>
      <c r="C30" s="39"/>
      <c r="D30" s="39"/>
      <c r="E30" s="39"/>
      <c r="F30" s="39"/>
      <c r="G30" s="39"/>
      <c r="H30" s="39"/>
      <c r="I30" s="39"/>
      <c r="J30" s="39"/>
      <c r="K30" s="39"/>
      <c r="L30" s="145"/>
      <c r="S30" s="39"/>
      <c r="T30" s="39"/>
      <c r="U30" s="39"/>
      <c r="V30" s="39"/>
      <c r="W30" s="39"/>
      <c r="X30" s="39"/>
      <c r="Y30" s="39"/>
      <c r="Z30" s="39"/>
      <c r="AA30" s="39"/>
      <c r="AB30" s="39"/>
      <c r="AC30" s="39"/>
      <c r="AD30" s="39"/>
      <c r="AE30" s="39"/>
    </row>
    <row r="31" s="2" customFormat="1" ht="6.96" customHeight="1">
      <c r="A31" s="39"/>
      <c r="B31" s="45"/>
      <c r="C31" s="39"/>
      <c r="D31" s="152"/>
      <c r="E31" s="152"/>
      <c r="F31" s="152"/>
      <c r="G31" s="152"/>
      <c r="H31" s="152"/>
      <c r="I31" s="152"/>
      <c r="J31" s="152"/>
      <c r="K31" s="152"/>
      <c r="L31" s="145"/>
      <c r="S31" s="39"/>
      <c r="T31" s="39"/>
      <c r="U31" s="39"/>
      <c r="V31" s="39"/>
      <c r="W31" s="39"/>
      <c r="X31" s="39"/>
      <c r="Y31" s="39"/>
      <c r="Z31" s="39"/>
      <c r="AA31" s="39"/>
      <c r="AB31" s="39"/>
      <c r="AC31" s="39"/>
      <c r="AD31" s="39"/>
      <c r="AE31" s="39"/>
    </row>
    <row r="32" s="2" customFormat="1" ht="25.44" customHeight="1">
      <c r="A32" s="39"/>
      <c r="B32" s="45"/>
      <c r="C32" s="39"/>
      <c r="D32" s="153" t="s">
        <v>41</v>
      </c>
      <c r="E32" s="39"/>
      <c r="F32" s="39"/>
      <c r="G32" s="39"/>
      <c r="H32" s="39"/>
      <c r="I32" s="39"/>
      <c r="J32" s="154">
        <f>ROUND(J91, 2)</f>
        <v>0</v>
      </c>
      <c r="K32" s="39"/>
      <c r="L32" s="145"/>
      <c r="S32" s="39"/>
      <c r="T32" s="39"/>
      <c r="U32" s="39"/>
      <c r="V32" s="39"/>
      <c r="W32" s="39"/>
      <c r="X32" s="39"/>
      <c r="Y32" s="39"/>
      <c r="Z32" s="39"/>
      <c r="AA32" s="39"/>
      <c r="AB32" s="39"/>
      <c r="AC32" s="39"/>
      <c r="AD32" s="39"/>
      <c r="AE32" s="39"/>
    </row>
    <row r="33" s="2" customFormat="1" ht="6.96" customHeight="1">
      <c r="A33" s="39"/>
      <c r="B33" s="45"/>
      <c r="C33" s="39"/>
      <c r="D33" s="152"/>
      <c r="E33" s="152"/>
      <c r="F33" s="152"/>
      <c r="G33" s="152"/>
      <c r="H33" s="152"/>
      <c r="I33" s="152"/>
      <c r="J33" s="152"/>
      <c r="K33" s="152"/>
      <c r="L33" s="145"/>
      <c r="S33" s="39"/>
      <c r="T33" s="39"/>
      <c r="U33" s="39"/>
      <c r="V33" s="39"/>
      <c r="W33" s="39"/>
      <c r="X33" s="39"/>
      <c r="Y33" s="39"/>
      <c r="Z33" s="39"/>
      <c r="AA33" s="39"/>
      <c r="AB33" s="39"/>
      <c r="AC33" s="39"/>
      <c r="AD33" s="39"/>
      <c r="AE33" s="39"/>
    </row>
    <row r="34" s="2" customFormat="1" ht="14.4" customHeight="1">
      <c r="A34" s="39"/>
      <c r="B34" s="45"/>
      <c r="C34" s="39"/>
      <c r="D34" s="39"/>
      <c r="E34" s="39"/>
      <c r="F34" s="155" t="s">
        <v>43</v>
      </c>
      <c r="G34" s="39"/>
      <c r="H34" s="39"/>
      <c r="I34" s="155" t="s">
        <v>42</v>
      </c>
      <c r="J34" s="155" t="s">
        <v>44</v>
      </c>
      <c r="K34" s="39"/>
      <c r="L34" s="145"/>
      <c r="S34" s="39"/>
      <c r="T34" s="39"/>
      <c r="U34" s="39"/>
      <c r="V34" s="39"/>
      <c r="W34" s="39"/>
      <c r="X34" s="39"/>
      <c r="Y34" s="39"/>
      <c r="Z34" s="39"/>
      <c r="AA34" s="39"/>
      <c r="AB34" s="39"/>
      <c r="AC34" s="39"/>
      <c r="AD34" s="39"/>
      <c r="AE34" s="39"/>
    </row>
    <row r="35" s="2" customFormat="1" ht="14.4" customHeight="1">
      <c r="A35" s="39"/>
      <c r="B35" s="45"/>
      <c r="C35" s="39"/>
      <c r="D35" s="156" t="s">
        <v>45</v>
      </c>
      <c r="E35" s="143" t="s">
        <v>46</v>
      </c>
      <c r="F35" s="157">
        <f>ROUND((SUM(BE91:BE119)),  2)</f>
        <v>0</v>
      </c>
      <c r="G35" s="39"/>
      <c r="H35" s="39"/>
      <c r="I35" s="158">
        <v>0.20999999999999999</v>
      </c>
      <c r="J35" s="157">
        <f>ROUND(((SUM(BE91:BE119))*I35),  2)</f>
        <v>0</v>
      </c>
      <c r="K35" s="39"/>
      <c r="L35" s="145"/>
      <c r="S35" s="39"/>
      <c r="T35" s="39"/>
      <c r="U35" s="39"/>
      <c r="V35" s="39"/>
      <c r="W35" s="39"/>
      <c r="X35" s="39"/>
      <c r="Y35" s="39"/>
      <c r="Z35" s="39"/>
      <c r="AA35" s="39"/>
      <c r="AB35" s="39"/>
      <c r="AC35" s="39"/>
      <c r="AD35" s="39"/>
      <c r="AE35" s="39"/>
    </row>
    <row r="36" s="2" customFormat="1" ht="14.4" customHeight="1">
      <c r="A36" s="39"/>
      <c r="B36" s="45"/>
      <c r="C36" s="39"/>
      <c r="D36" s="39"/>
      <c r="E36" s="143" t="s">
        <v>47</v>
      </c>
      <c r="F36" s="157">
        <f>ROUND((SUM(BF91:BF119)),  2)</f>
        <v>0</v>
      </c>
      <c r="G36" s="39"/>
      <c r="H36" s="39"/>
      <c r="I36" s="158">
        <v>0.14999999999999999</v>
      </c>
      <c r="J36" s="157">
        <f>ROUND(((SUM(BF91:BF119))*I36),  2)</f>
        <v>0</v>
      </c>
      <c r="K36" s="39"/>
      <c r="L36" s="145"/>
      <c r="S36" s="39"/>
      <c r="T36" s="39"/>
      <c r="U36" s="39"/>
      <c r="V36" s="39"/>
      <c r="W36" s="39"/>
      <c r="X36" s="39"/>
      <c r="Y36" s="39"/>
      <c r="Z36" s="39"/>
      <c r="AA36" s="39"/>
      <c r="AB36" s="39"/>
      <c r="AC36" s="39"/>
      <c r="AD36" s="39"/>
      <c r="AE36" s="39"/>
    </row>
    <row r="37" hidden="1" s="2" customFormat="1" ht="14.4" customHeight="1">
      <c r="A37" s="39"/>
      <c r="B37" s="45"/>
      <c r="C37" s="39"/>
      <c r="D37" s="39"/>
      <c r="E37" s="143" t="s">
        <v>48</v>
      </c>
      <c r="F37" s="157">
        <f>ROUND((SUM(BG91:BG119)),  2)</f>
        <v>0</v>
      </c>
      <c r="G37" s="39"/>
      <c r="H37" s="39"/>
      <c r="I37" s="158">
        <v>0.20999999999999999</v>
      </c>
      <c r="J37" s="157">
        <f>0</f>
        <v>0</v>
      </c>
      <c r="K37" s="39"/>
      <c r="L37" s="145"/>
      <c r="S37" s="39"/>
      <c r="T37" s="39"/>
      <c r="U37" s="39"/>
      <c r="V37" s="39"/>
      <c r="W37" s="39"/>
      <c r="X37" s="39"/>
      <c r="Y37" s="39"/>
      <c r="Z37" s="39"/>
      <c r="AA37" s="39"/>
      <c r="AB37" s="39"/>
      <c r="AC37" s="39"/>
      <c r="AD37" s="39"/>
      <c r="AE37" s="39"/>
    </row>
    <row r="38" hidden="1" s="2" customFormat="1" ht="14.4" customHeight="1">
      <c r="A38" s="39"/>
      <c r="B38" s="45"/>
      <c r="C38" s="39"/>
      <c r="D38" s="39"/>
      <c r="E38" s="143" t="s">
        <v>49</v>
      </c>
      <c r="F38" s="157">
        <f>ROUND((SUM(BH91:BH119)),  2)</f>
        <v>0</v>
      </c>
      <c r="G38" s="39"/>
      <c r="H38" s="39"/>
      <c r="I38" s="158">
        <v>0.14999999999999999</v>
      </c>
      <c r="J38" s="157">
        <f>0</f>
        <v>0</v>
      </c>
      <c r="K38" s="39"/>
      <c r="L38" s="145"/>
      <c r="S38" s="39"/>
      <c r="T38" s="39"/>
      <c r="U38" s="39"/>
      <c r="V38" s="39"/>
      <c r="W38" s="39"/>
      <c r="X38" s="39"/>
      <c r="Y38" s="39"/>
      <c r="Z38" s="39"/>
      <c r="AA38" s="39"/>
      <c r="AB38" s="39"/>
      <c r="AC38" s="39"/>
      <c r="AD38" s="39"/>
      <c r="AE38" s="39"/>
    </row>
    <row r="39" hidden="1" s="2" customFormat="1" ht="14.4" customHeight="1">
      <c r="A39" s="39"/>
      <c r="B39" s="45"/>
      <c r="C39" s="39"/>
      <c r="D39" s="39"/>
      <c r="E39" s="143" t="s">
        <v>50</v>
      </c>
      <c r="F39" s="157">
        <f>ROUND((SUM(BI91:BI119)),  2)</f>
        <v>0</v>
      </c>
      <c r="G39" s="39"/>
      <c r="H39" s="39"/>
      <c r="I39" s="158">
        <v>0</v>
      </c>
      <c r="J39" s="157">
        <f>0</f>
        <v>0</v>
      </c>
      <c r="K39" s="39"/>
      <c r="L39" s="145"/>
      <c r="S39" s="39"/>
      <c r="T39" s="39"/>
      <c r="U39" s="39"/>
      <c r="V39" s="39"/>
      <c r="W39" s="39"/>
      <c r="X39" s="39"/>
      <c r="Y39" s="39"/>
      <c r="Z39" s="39"/>
      <c r="AA39" s="39"/>
      <c r="AB39" s="39"/>
      <c r="AC39" s="39"/>
      <c r="AD39" s="39"/>
      <c r="AE39" s="39"/>
    </row>
    <row r="40" s="2" customFormat="1" ht="6.96" customHeight="1">
      <c r="A40" s="39"/>
      <c r="B40" s="45"/>
      <c r="C40" s="39"/>
      <c r="D40" s="39"/>
      <c r="E40" s="39"/>
      <c r="F40" s="39"/>
      <c r="G40" s="39"/>
      <c r="H40" s="39"/>
      <c r="I40" s="39"/>
      <c r="J40" s="39"/>
      <c r="K40" s="39"/>
      <c r="L40" s="145"/>
      <c r="S40" s="39"/>
      <c r="T40" s="39"/>
      <c r="U40" s="39"/>
      <c r="V40" s="39"/>
      <c r="W40" s="39"/>
      <c r="X40" s="39"/>
      <c r="Y40" s="39"/>
      <c r="Z40" s="39"/>
      <c r="AA40" s="39"/>
      <c r="AB40" s="39"/>
      <c r="AC40" s="39"/>
      <c r="AD40" s="39"/>
      <c r="AE40" s="39"/>
    </row>
    <row r="41" s="2" customFormat="1" ht="25.44" customHeight="1">
      <c r="A41" s="39"/>
      <c r="B41" s="45"/>
      <c r="C41" s="159"/>
      <c r="D41" s="160" t="s">
        <v>51</v>
      </c>
      <c r="E41" s="161"/>
      <c r="F41" s="161"/>
      <c r="G41" s="162" t="s">
        <v>52</v>
      </c>
      <c r="H41" s="163" t="s">
        <v>53</v>
      </c>
      <c r="I41" s="161"/>
      <c r="J41" s="164">
        <f>SUM(J32:J39)</f>
        <v>0</v>
      </c>
      <c r="K41" s="165"/>
      <c r="L41" s="145"/>
      <c r="S41" s="39"/>
      <c r="T41" s="39"/>
      <c r="U41" s="39"/>
      <c r="V41" s="39"/>
      <c r="W41" s="39"/>
      <c r="X41" s="39"/>
      <c r="Y41" s="39"/>
      <c r="Z41" s="39"/>
      <c r="AA41" s="39"/>
      <c r="AB41" s="39"/>
      <c r="AC41" s="39"/>
      <c r="AD41" s="39"/>
      <c r="AE41" s="39"/>
    </row>
    <row r="42" s="2" customFormat="1" ht="14.4" customHeight="1">
      <c r="A42" s="39"/>
      <c r="B42" s="166"/>
      <c r="C42" s="167"/>
      <c r="D42" s="167"/>
      <c r="E42" s="167"/>
      <c r="F42" s="167"/>
      <c r="G42" s="167"/>
      <c r="H42" s="167"/>
      <c r="I42" s="167"/>
      <c r="J42" s="167"/>
      <c r="K42" s="167"/>
      <c r="L42" s="145"/>
      <c r="S42" s="39"/>
      <c r="T42" s="39"/>
      <c r="U42" s="39"/>
      <c r="V42" s="39"/>
      <c r="W42" s="39"/>
      <c r="X42" s="39"/>
      <c r="Y42" s="39"/>
      <c r="Z42" s="39"/>
      <c r="AA42" s="39"/>
      <c r="AB42" s="39"/>
      <c r="AC42" s="39"/>
      <c r="AD42" s="39"/>
      <c r="AE42" s="39"/>
    </row>
    <row r="46" s="2" customFormat="1" ht="6.96" customHeight="1">
      <c r="A46" s="39"/>
      <c r="B46" s="168"/>
      <c r="C46" s="169"/>
      <c r="D46" s="169"/>
      <c r="E46" s="169"/>
      <c r="F46" s="169"/>
      <c r="G46" s="169"/>
      <c r="H46" s="169"/>
      <c r="I46" s="169"/>
      <c r="J46" s="169"/>
      <c r="K46" s="169"/>
      <c r="L46" s="145"/>
      <c r="S46" s="39"/>
      <c r="T46" s="39"/>
      <c r="U46" s="39"/>
      <c r="V46" s="39"/>
      <c r="W46" s="39"/>
      <c r="X46" s="39"/>
      <c r="Y46" s="39"/>
      <c r="Z46" s="39"/>
      <c r="AA46" s="39"/>
      <c r="AB46" s="39"/>
      <c r="AC46" s="39"/>
      <c r="AD46" s="39"/>
      <c r="AE46" s="39"/>
    </row>
    <row r="47" s="2" customFormat="1" ht="24.96" customHeight="1">
      <c r="A47" s="39"/>
      <c r="B47" s="40"/>
      <c r="C47" s="24" t="s">
        <v>100</v>
      </c>
      <c r="D47" s="41"/>
      <c r="E47" s="41"/>
      <c r="F47" s="41"/>
      <c r="G47" s="41"/>
      <c r="H47" s="41"/>
      <c r="I47" s="41"/>
      <c r="J47" s="41"/>
      <c r="K47" s="41"/>
      <c r="L47" s="145"/>
      <c r="S47" s="39"/>
      <c r="T47" s="39"/>
      <c r="U47" s="39"/>
      <c r="V47" s="39"/>
      <c r="W47" s="39"/>
      <c r="X47" s="39"/>
      <c r="Y47" s="39"/>
      <c r="Z47" s="39"/>
      <c r="AA47" s="39"/>
      <c r="AB47" s="39"/>
      <c r="AC47" s="39"/>
      <c r="AD47" s="39"/>
      <c r="AE47" s="39"/>
    </row>
    <row r="48" s="2" customFormat="1" ht="6.96" customHeight="1">
      <c r="A48" s="39"/>
      <c r="B48" s="40"/>
      <c r="C48" s="41"/>
      <c r="D48" s="41"/>
      <c r="E48" s="41"/>
      <c r="F48" s="41"/>
      <c r="G48" s="41"/>
      <c r="H48" s="41"/>
      <c r="I48" s="41"/>
      <c r="J48" s="41"/>
      <c r="K48" s="41"/>
      <c r="L48" s="145"/>
      <c r="S48" s="39"/>
      <c r="T48" s="39"/>
      <c r="U48" s="39"/>
      <c r="V48" s="39"/>
      <c r="W48" s="39"/>
      <c r="X48" s="39"/>
      <c r="Y48" s="39"/>
      <c r="Z48" s="39"/>
      <c r="AA48" s="39"/>
      <c r="AB48" s="39"/>
      <c r="AC48" s="39"/>
      <c r="AD48" s="39"/>
      <c r="AE48" s="39"/>
    </row>
    <row r="49" s="2" customFormat="1" ht="12" customHeight="1">
      <c r="A49" s="39"/>
      <c r="B49" s="40"/>
      <c r="C49" s="33" t="s">
        <v>16</v>
      </c>
      <c r="D49" s="41"/>
      <c r="E49" s="41"/>
      <c r="F49" s="41"/>
      <c r="G49" s="41"/>
      <c r="H49" s="41"/>
      <c r="I49" s="41"/>
      <c r="J49" s="41"/>
      <c r="K49" s="41"/>
      <c r="L49" s="145"/>
      <c r="S49" s="39"/>
      <c r="T49" s="39"/>
      <c r="U49" s="39"/>
      <c r="V49" s="39"/>
      <c r="W49" s="39"/>
      <c r="X49" s="39"/>
      <c r="Y49" s="39"/>
      <c r="Z49" s="39"/>
      <c r="AA49" s="39"/>
      <c r="AB49" s="39"/>
      <c r="AC49" s="39"/>
      <c r="AD49" s="39"/>
      <c r="AE49" s="39"/>
    </row>
    <row r="50" s="2" customFormat="1" ht="16.5" customHeight="1">
      <c r="A50" s="39"/>
      <c r="B50" s="40"/>
      <c r="C50" s="41"/>
      <c r="D50" s="41"/>
      <c r="E50" s="170" t="str">
        <f>E7</f>
        <v>Karibuni - chovné zařízení pro slony</v>
      </c>
      <c r="F50" s="33"/>
      <c r="G50" s="33"/>
      <c r="H50" s="33"/>
      <c r="I50" s="41"/>
      <c r="J50" s="41"/>
      <c r="K50" s="41"/>
      <c r="L50" s="145"/>
      <c r="S50" s="39"/>
      <c r="T50" s="39"/>
      <c r="U50" s="39"/>
      <c r="V50" s="39"/>
      <c r="W50" s="39"/>
      <c r="X50" s="39"/>
      <c r="Y50" s="39"/>
      <c r="Z50" s="39"/>
      <c r="AA50" s="39"/>
      <c r="AB50" s="39"/>
      <c r="AC50" s="39"/>
      <c r="AD50" s="39"/>
      <c r="AE50" s="39"/>
    </row>
    <row r="51" s="1" customFormat="1" ht="12" customHeight="1">
      <c r="B51" s="22"/>
      <c r="C51" s="33" t="s">
        <v>96</v>
      </c>
      <c r="D51" s="23"/>
      <c r="E51" s="23"/>
      <c r="F51" s="23"/>
      <c r="G51" s="23"/>
      <c r="H51" s="23"/>
      <c r="I51" s="23"/>
      <c r="J51" s="23"/>
      <c r="K51" s="23"/>
      <c r="L51" s="21"/>
    </row>
    <row r="52" s="2" customFormat="1" ht="16.5" customHeight="1">
      <c r="A52" s="39"/>
      <c r="B52" s="40"/>
      <c r="C52" s="41"/>
      <c r="D52" s="41"/>
      <c r="E52" s="170" t="s">
        <v>643</v>
      </c>
      <c r="F52" s="41"/>
      <c r="G52" s="41"/>
      <c r="H52" s="41"/>
      <c r="I52" s="41"/>
      <c r="J52" s="41"/>
      <c r="K52" s="41"/>
      <c r="L52" s="145"/>
      <c r="S52" s="39"/>
      <c r="T52" s="39"/>
      <c r="U52" s="39"/>
      <c r="V52" s="39"/>
      <c r="W52" s="39"/>
      <c r="X52" s="39"/>
      <c r="Y52" s="39"/>
      <c r="Z52" s="39"/>
      <c r="AA52" s="39"/>
      <c r="AB52" s="39"/>
      <c r="AC52" s="39"/>
      <c r="AD52" s="39"/>
      <c r="AE52" s="39"/>
    </row>
    <row r="53" s="2" customFormat="1" ht="12" customHeight="1">
      <c r="A53" s="39"/>
      <c r="B53" s="40"/>
      <c r="C53" s="33" t="s">
        <v>98</v>
      </c>
      <c r="D53" s="41"/>
      <c r="E53" s="41"/>
      <c r="F53" s="41"/>
      <c r="G53" s="41"/>
      <c r="H53" s="41"/>
      <c r="I53" s="41"/>
      <c r="J53" s="41"/>
      <c r="K53" s="41"/>
      <c r="L53" s="145"/>
      <c r="S53" s="39"/>
      <c r="T53" s="39"/>
      <c r="U53" s="39"/>
      <c r="V53" s="39"/>
      <c r="W53" s="39"/>
      <c r="X53" s="39"/>
      <c r="Y53" s="39"/>
      <c r="Z53" s="39"/>
      <c r="AA53" s="39"/>
      <c r="AB53" s="39"/>
      <c r="AC53" s="39"/>
      <c r="AD53" s="39"/>
      <c r="AE53" s="39"/>
    </row>
    <row r="54" s="2" customFormat="1" ht="16.5" customHeight="1">
      <c r="A54" s="39"/>
      <c r="B54" s="40"/>
      <c r="C54" s="41"/>
      <c r="D54" s="41"/>
      <c r="E54" s="70" t="str">
        <f>E11</f>
        <v>VON_2 - Vedlejší a ostatní náklady - etapa 2</v>
      </c>
      <c r="F54" s="41"/>
      <c r="G54" s="41"/>
      <c r="H54" s="41"/>
      <c r="I54" s="41"/>
      <c r="J54" s="41"/>
      <c r="K54" s="41"/>
      <c r="L54" s="145"/>
      <c r="S54" s="39"/>
      <c r="T54" s="39"/>
      <c r="U54" s="39"/>
      <c r="V54" s="39"/>
      <c r="W54" s="39"/>
      <c r="X54" s="39"/>
      <c r="Y54" s="39"/>
      <c r="Z54" s="39"/>
      <c r="AA54" s="39"/>
      <c r="AB54" s="39"/>
      <c r="AC54" s="39"/>
      <c r="AD54" s="39"/>
      <c r="AE54" s="39"/>
    </row>
    <row r="55" s="2" customFormat="1" ht="6.96" customHeight="1">
      <c r="A55" s="39"/>
      <c r="B55" s="40"/>
      <c r="C55" s="41"/>
      <c r="D55" s="41"/>
      <c r="E55" s="41"/>
      <c r="F55" s="41"/>
      <c r="G55" s="41"/>
      <c r="H55" s="41"/>
      <c r="I55" s="41"/>
      <c r="J55" s="41"/>
      <c r="K55" s="41"/>
      <c r="L55" s="145"/>
      <c r="S55" s="39"/>
      <c r="T55" s="39"/>
      <c r="U55" s="39"/>
      <c r="V55" s="39"/>
      <c r="W55" s="39"/>
      <c r="X55" s="39"/>
      <c r="Y55" s="39"/>
      <c r="Z55" s="39"/>
      <c r="AA55" s="39"/>
      <c r="AB55" s="39"/>
      <c r="AC55" s="39"/>
      <c r="AD55" s="39"/>
      <c r="AE55" s="39"/>
    </row>
    <row r="56" s="2" customFormat="1" ht="12" customHeight="1">
      <c r="A56" s="39"/>
      <c r="B56" s="40"/>
      <c r="C56" s="33" t="s">
        <v>21</v>
      </c>
      <c r="D56" s="41"/>
      <c r="E56" s="41"/>
      <c r="F56" s="28" t="str">
        <f>F14</f>
        <v>Zlín</v>
      </c>
      <c r="G56" s="41"/>
      <c r="H56" s="41"/>
      <c r="I56" s="33" t="s">
        <v>23</v>
      </c>
      <c r="J56" s="73" t="str">
        <f>IF(J14="","",J14)</f>
        <v>22. 6. 2020</v>
      </c>
      <c r="K56" s="41"/>
      <c r="L56" s="145"/>
      <c r="S56" s="39"/>
      <c r="T56" s="39"/>
      <c r="U56" s="39"/>
      <c r="V56" s="39"/>
      <c r="W56" s="39"/>
      <c r="X56" s="39"/>
      <c r="Y56" s="39"/>
      <c r="Z56" s="39"/>
      <c r="AA56" s="39"/>
      <c r="AB56" s="39"/>
      <c r="AC56" s="39"/>
      <c r="AD56" s="39"/>
      <c r="AE56" s="39"/>
    </row>
    <row r="57" s="2" customFormat="1" ht="6.96" customHeight="1">
      <c r="A57" s="39"/>
      <c r="B57" s="40"/>
      <c r="C57" s="41"/>
      <c r="D57" s="41"/>
      <c r="E57" s="41"/>
      <c r="F57" s="41"/>
      <c r="G57" s="41"/>
      <c r="H57" s="41"/>
      <c r="I57" s="41"/>
      <c r="J57" s="41"/>
      <c r="K57" s="41"/>
      <c r="L57" s="145"/>
      <c r="S57" s="39"/>
      <c r="T57" s="39"/>
      <c r="U57" s="39"/>
      <c r="V57" s="39"/>
      <c r="W57" s="39"/>
      <c r="X57" s="39"/>
      <c r="Y57" s="39"/>
      <c r="Z57" s="39"/>
      <c r="AA57" s="39"/>
      <c r="AB57" s="39"/>
      <c r="AC57" s="39"/>
      <c r="AD57" s="39"/>
      <c r="AE57" s="39"/>
    </row>
    <row r="58" s="2" customFormat="1" ht="15.15" customHeight="1">
      <c r="A58" s="39"/>
      <c r="B58" s="40"/>
      <c r="C58" s="33" t="s">
        <v>25</v>
      </c>
      <c r="D58" s="41"/>
      <c r="E58" s="41"/>
      <c r="F58" s="28" t="str">
        <f>E17</f>
        <v>ZOO a zámek Zlín - Lešná, příspěvková organizace</v>
      </c>
      <c r="G58" s="41"/>
      <c r="H58" s="41"/>
      <c r="I58" s="33" t="s">
        <v>32</v>
      </c>
      <c r="J58" s="37" t="str">
        <f>E23</f>
        <v>SVIŽN s.r.o.</v>
      </c>
      <c r="K58" s="41"/>
      <c r="L58" s="145"/>
      <c r="S58" s="39"/>
      <c r="T58" s="39"/>
      <c r="U58" s="39"/>
      <c r="V58" s="39"/>
      <c r="W58" s="39"/>
      <c r="X58" s="39"/>
      <c r="Y58" s="39"/>
      <c r="Z58" s="39"/>
      <c r="AA58" s="39"/>
      <c r="AB58" s="39"/>
      <c r="AC58" s="39"/>
      <c r="AD58" s="39"/>
      <c r="AE58" s="39"/>
    </row>
    <row r="59" s="2" customFormat="1" ht="25.65" customHeight="1">
      <c r="A59" s="39"/>
      <c r="B59" s="40"/>
      <c r="C59" s="33" t="s">
        <v>30</v>
      </c>
      <c r="D59" s="41"/>
      <c r="E59" s="41"/>
      <c r="F59" s="28" t="str">
        <f>IF(E20="","",E20)</f>
        <v>Vyplň údaj</v>
      </c>
      <c r="G59" s="41"/>
      <c r="H59" s="41"/>
      <c r="I59" s="33" t="s">
        <v>37</v>
      </c>
      <c r="J59" s="37" t="str">
        <f>E26</f>
        <v>Ing. Tomáš Alexi; Michal Volbrecht</v>
      </c>
      <c r="K59" s="41"/>
      <c r="L59" s="145"/>
      <c r="S59" s="39"/>
      <c r="T59" s="39"/>
      <c r="U59" s="39"/>
      <c r="V59" s="39"/>
      <c r="W59" s="39"/>
      <c r="X59" s="39"/>
      <c r="Y59" s="39"/>
      <c r="Z59" s="39"/>
      <c r="AA59" s="39"/>
      <c r="AB59" s="39"/>
      <c r="AC59" s="39"/>
      <c r="AD59" s="39"/>
      <c r="AE59" s="39"/>
    </row>
    <row r="60" s="2" customFormat="1" ht="10.32" customHeight="1">
      <c r="A60" s="39"/>
      <c r="B60" s="40"/>
      <c r="C60" s="41"/>
      <c r="D60" s="41"/>
      <c r="E60" s="41"/>
      <c r="F60" s="41"/>
      <c r="G60" s="41"/>
      <c r="H60" s="41"/>
      <c r="I60" s="41"/>
      <c r="J60" s="41"/>
      <c r="K60" s="41"/>
      <c r="L60" s="145"/>
      <c r="S60" s="39"/>
      <c r="T60" s="39"/>
      <c r="U60" s="39"/>
      <c r="V60" s="39"/>
      <c r="W60" s="39"/>
      <c r="X60" s="39"/>
      <c r="Y60" s="39"/>
      <c r="Z60" s="39"/>
      <c r="AA60" s="39"/>
      <c r="AB60" s="39"/>
      <c r="AC60" s="39"/>
      <c r="AD60" s="39"/>
      <c r="AE60" s="39"/>
    </row>
    <row r="61" s="2" customFormat="1" ht="29.28" customHeight="1">
      <c r="A61" s="39"/>
      <c r="B61" s="40"/>
      <c r="C61" s="171" t="s">
        <v>101</v>
      </c>
      <c r="D61" s="172"/>
      <c r="E61" s="172"/>
      <c r="F61" s="172"/>
      <c r="G61" s="172"/>
      <c r="H61" s="172"/>
      <c r="I61" s="172"/>
      <c r="J61" s="173" t="s">
        <v>102</v>
      </c>
      <c r="K61" s="172"/>
      <c r="L61" s="145"/>
      <c r="S61" s="39"/>
      <c r="T61" s="39"/>
      <c r="U61" s="39"/>
      <c r="V61" s="39"/>
      <c r="W61" s="39"/>
      <c r="X61" s="39"/>
      <c r="Y61" s="39"/>
      <c r="Z61" s="39"/>
      <c r="AA61" s="39"/>
      <c r="AB61" s="39"/>
      <c r="AC61" s="39"/>
      <c r="AD61" s="39"/>
      <c r="AE61" s="39"/>
    </row>
    <row r="62" s="2" customFormat="1" ht="10.32" customHeight="1">
      <c r="A62" s="39"/>
      <c r="B62" s="40"/>
      <c r="C62" s="41"/>
      <c r="D62" s="41"/>
      <c r="E62" s="41"/>
      <c r="F62" s="41"/>
      <c r="G62" s="41"/>
      <c r="H62" s="41"/>
      <c r="I62" s="41"/>
      <c r="J62" s="41"/>
      <c r="K62" s="41"/>
      <c r="L62" s="145"/>
      <c r="S62" s="39"/>
      <c r="T62" s="39"/>
      <c r="U62" s="39"/>
      <c r="V62" s="39"/>
      <c r="W62" s="39"/>
      <c r="X62" s="39"/>
      <c r="Y62" s="39"/>
      <c r="Z62" s="39"/>
      <c r="AA62" s="39"/>
      <c r="AB62" s="39"/>
      <c r="AC62" s="39"/>
      <c r="AD62" s="39"/>
      <c r="AE62" s="39"/>
    </row>
    <row r="63" s="2" customFormat="1" ht="22.8" customHeight="1">
      <c r="A63" s="39"/>
      <c r="B63" s="40"/>
      <c r="C63" s="174" t="s">
        <v>73</v>
      </c>
      <c r="D63" s="41"/>
      <c r="E63" s="41"/>
      <c r="F63" s="41"/>
      <c r="G63" s="41"/>
      <c r="H63" s="41"/>
      <c r="I63" s="41"/>
      <c r="J63" s="103">
        <f>J91</f>
        <v>0</v>
      </c>
      <c r="K63" s="41"/>
      <c r="L63" s="145"/>
      <c r="S63" s="39"/>
      <c r="T63" s="39"/>
      <c r="U63" s="39"/>
      <c r="V63" s="39"/>
      <c r="W63" s="39"/>
      <c r="X63" s="39"/>
      <c r="Y63" s="39"/>
      <c r="Z63" s="39"/>
      <c r="AA63" s="39"/>
      <c r="AB63" s="39"/>
      <c r="AC63" s="39"/>
      <c r="AD63" s="39"/>
      <c r="AE63" s="39"/>
      <c r="AU63" s="18" t="s">
        <v>103</v>
      </c>
    </row>
    <row r="64" s="9" customFormat="1" ht="24.96" customHeight="1">
      <c r="A64" s="9"/>
      <c r="B64" s="175"/>
      <c r="C64" s="176"/>
      <c r="D64" s="177" t="s">
        <v>645</v>
      </c>
      <c r="E64" s="178"/>
      <c r="F64" s="178"/>
      <c r="G64" s="178"/>
      <c r="H64" s="178"/>
      <c r="I64" s="178"/>
      <c r="J64" s="179">
        <f>J92</f>
        <v>0</v>
      </c>
      <c r="K64" s="176"/>
      <c r="L64" s="180"/>
      <c r="S64" s="9"/>
      <c r="T64" s="9"/>
      <c r="U64" s="9"/>
      <c r="V64" s="9"/>
      <c r="W64" s="9"/>
      <c r="X64" s="9"/>
      <c r="Y64" s="9"/>
      <c r="Z64" s="9"/>
      <c r="AA64" s="9"/>
      <c r="AB64" s="9"/>
      <c r="AC64" s="9"/>
      <c r="AD64" s="9"/>
      <c r="AE64" s="9"/>
    </row>
    <row r="65" s="10" customFormat="1" ht="19.92" customHeight="1">
      <c r="A65" s="10"/>
      <c r="B65" s="181"/>
      <c r="C65" s="126"/>
      <c r="D65" s="182" t="s">
        <v>646</v>
      </c>
      <c r="E65" s="183"/>
      <c r="F65" s="183"/>
      <c r="G65" s="183"/>
      <c r="H65" s="183"/>
      <c r="I65" s="183"/>
      <c r="J65" s="184">
        <f>J93</f>
        <v>0</v>
      </c>
      <c r="K65" s="126"/>
      <c r="L65" s="185"/>
      <c r="S65" s="10"/>
      <c r="T65" s="10"/>
      <c r="U65" s="10"/>
      <c r="V65" s="10"/>
      <c r="W65" s="10"/>
      <c r="X65" s="10"/>
      <c r="Y65" s="10"/>
      <c r="Z65" s="10"/>
      <c r="AA65" s="10"/>
      <c r="AB65" s="10"/>
      <c r="AC65" s="10"/>
      <c r="AD65" s="10"/>
      <c r="AE65" s="10"/>
    </row>
    <row r="66" s="10" customFormat="1" ht="19.92" customHeight="1">
      <c r="A66" s="10"/>
      <c r="B66" s="181"/>
      <c r="C66" s="126"/>
      <c r="D66" s="182" t="s">
        <v>647</v>
      </c>
      <c r="E66" s="183"/>
      <c r="F66" s="183"/>
      <c r="G66" s="183"/>
      <c r="H66" s="183"/>
      <c r="I66" s="183"/>
      <c r="J66" s="184">
        <f>J100</f>
        <v>0</v>
      </c>
      <c r="K66" s="126"/>
      <c r="L66" s="185"/>
      <c r="S66" s="10"/>
      <c r="T66" s="10"/>
      <c r="U66" s="10"/>
      <c r="V66" s="10"/>
      <c r="W66" s="10"/>
      <c r="X66" s="10"/>
      <c r="Y66" s="10"/>
      <c r="Z66" s="10"/>
      <c r="AA66" s="10"/>
      <c r="AB66" s="10"/>
      <c r="AC66" s="10"/>
      <c r="AD66" s="10"/>
      <c r="AE66" s="10"/>
    </row>
    <row r="67" s="10" customFormat="1" ht="19.92" customHeight="1">
      <c r="A67" s="10"/>
      <c r="B67" s="181"/>
      <c r="C67" s="126"/>
      <c r="D67" s="182" t="s">
        <v>648</v>
      </c>
      <c r="E67" s="183"/>
      <c r="F67" s="183"/>
      <c r="G67" s="183"/>
      <c r="H67" s="183"/>
      <c r="I67" s="183"/>
      <c r="J67" s="184">
        <f>J107</f>
        <v>0</v>
      </c>
      <c r="K67" s="126"/>
      <c r="L67" s="185"/>
      <c r="S67" s="10"/>
      <c r="T67" s="10"/>
      <c r="U67" s="10"/>
      <c r="V67" s="10"/>
      <c r="W67" s="10"/>
      <c r="X67" s="10"/>
      <c r="Y67" s="10"/>
      <c r="Z67" s="10"/>
      <c r="AA67" s="10"/>
      <c r="AB67" s="10"/>
      <c r="AC67" s="10"/>
      <c r="AD67" s="10"/>
      <c r="AE67" s="10"/>
    </row>
    <row r="68" s="10" customFormat="1" ht="19.92" customHeight="1">
      <c r="A68" s="10"/>
      <c r="B68" s="181"/>
      <c r="C68" s="126"/>
      <c r="D68" s="182" t="s">
        <v>649</v>
      </c>
      <c r="E68" s="183"/>
      <c r="F68" s="183"/>
      <c r="G68" s="183"/>
      <c r="H68" s="183"/>
      <c r="I68" s="183"/>
      <c r="J68" s="184">
        <f>J114</f>
        <v>0</v>
      </c>
      <c r="K68" s="126"/>
      <c r="L68" s="185"/>
      <c r="S68" s="10"/>
      <c r="T68" s="10"/>
      <c r="U68" s="10"/>
      <c r="V68" s="10"/>
      <c r="W68" s="10"/>
      <c r="X68" s="10"/>
      <c r="Y68" s="10"/>
      <c r="Z68" s="10"/>
      <c r="AA68" s="10"/>
      <c r="AB68" s="10"/>
      <c r="AC68" s="10"/>
      <c r="AD68" s="10"/>
      <c r="AE68" s="10"/>
    </row>
    <row r="69" s="10" customFormat="1" ht="19.92" customHeight="1">
      <c r="A69" s="10"/>
      <c r="B69" s="181"/>
      <c r="C69" s="126"/>
      <c r="D69" s="182" t="s">
        <v>650</v>
      </c>
      <c r="E69" s="183"/>
      <c r="F69" s="183"/>
      <c r="G69" s="183"/>
      <c r="H69" s="183"/>
      <c r="I69" s="183"/>
      <c r="J69" s="184">
        <f>J117</f>
        <v>0</v>
      </c>
      <c r="K69" s="126"/>
      <c r="L69" s="185"/>
      <c r="S69" s="10"/>
      <c r="T69" s="10"/>
      <c r="U69" s="10"/>
      <c r="V69" s="10"/>
      <c r="W69" s="10"/>
      <c r="X69" s="10"/>
      <c r="Y69" s="10"/>
      <c r="Z69" s="10"/>
      <c r="AA69" s="10"/>
      <c r="AB69" s="10"/>
      <c r="AC69" s="10"/>
      <c r="AD69" s="10"/>
      <c r="AE69" s="10"/>
    </row>
    <row r="70" s="2" customFormat="1" ht="21.84" customHeight="1">
      <c r="A70" s="39"/>
      <c r="B70" s="40"/>
      <c r="C70" s="41"/>
      <c r="D70" s="41"/>
      <c r="E70" s="41"/>
      <c r="F70" s="41"/>
      <c r="G70" s="41"/>
      <c r="H70" s="41"/>
      <c r="I70" s="41"/>
      <c r="J70" s="41"/>
      <c r="K70" s="41"/>
      <c r="L70" s="145"/>
      <c r="S70" s="39"/>
      <c r="T70" s="39"/>
      <c r="U70" s="39"/>
      <c r="V70" s="39"/>
      <c r="W70" s="39"/>
      <c r="X70" s="39"/>
      <c r="Y70" s="39"/>
      <c r="Z70" s="39"/>
      <c r="AA70" s="39"/>
      <c r="AB70" s="39"/>
      <c r="AC70" s="39"/>
      <c r="AD70" s="39"/>
      <c r="AE70" s="39"/>
    </row>
    <row r="71" s="2" customFormat="1" ht="6.96" customHeight="1">
      <c r="A71" s="39"/>
      <c r="B71" s="60"/>
      <c r="C71" s="61"/>
      <c r="D71" s="61"/>
      <c r="E71" s="61"/>
      <c r="F71" s="61"/>
      <c r="G71" s="61"/>
      <c r="H71" s="61"/>
      <c r="I71" s="61"/>
      <c r="J71" s="61"/>
      <c r="K71" s="61"/>
      <c r="L71" s="145"/>
      <c r="S71" s="39"/>
      <c r="T71" s="39"/>
      <c r="U71" s="39"/>
      <c r="V71" s="39"/>
      <c r="W71" s="39"/>
      <c r="X71" s="39"/>
      <c r="Y71" s="39"/>
      <c r="Z71" s="39"/>
      <c r="AA71" s="39"/>
      <c r="AB71" s="39"/>
      <c r="AC71" s="39"/>
      <c r="AD71" s="39"/>
      <c r="AE71" s="39"/>
    </row>
    <row r="75" s="2" customFormat="1" ht="6.96" customHeight="1">
      <c r="A75" s="39"/>
      <c r="B75" s="62"/>
      <c r="C75" s="63"/>
      <c r="D75" s="63"/>
      <c r="E75" s="63"/>
      <c r="F75" s="63"/>
      <c r="G75" s="63"/>
      <c r="H75" s="63"/>
      <c r="I75" s="63"/>
      <c r="J75" s="63"/>
      <c r="K75" s="63"/>
      <c r="L75" s="145"/>
      <c r="S75" s="39"/>
      <c r="T75" s="39"/>
      <c r="U75" s="39"/>
      <c r="V75" s="39"/>
      <c r="W75" s="39"/>
      <c r="X75" s="39"/>
      <c r="Y75" s="39"/>
      <c r="Z75" s="39"/>
      <c r="AA75" s="39"/>
      <c r="AB75" s="39"/>
      <c r="AC75" s="39"/>
      <c r="AD75" s="39"/>
      <c r="AE75" s="39"/>
    </row>
    <row r="76" s="2" customFormat="1" ht="24.96" customHeight="1">
      <c r="A76" s="39"/>
      <c r="B76" s="40"/>
      <c r="C76" s="24" t="s">
        <v>136</v>
      </c>
      <c r="D76" s="41"/>
      <c r="E76" s="41"/>
      <c r="F76" s="41"/>
      <c r="G76" s="41"/>
      <c r="H76" s="41"/>
      <c r="I76" s="41"/>
      <c r="J76" s="41"/>
      <c r="K76" s="41"/>
      <c r="L76" s="145"/>
      <c r="S76" s="39"/>
      <c r="T76" s="39"/>
      <c r="U76" s="39"/>
      <c r="V76" s="39"/>
      <c r="W76" s="39"/>
      <c r="X76" s="39"/>
      <c r="Y76" s="39"/>
      <c r="Z76" s="39"/>
      <c r="AA76" s="39"/>
      <c r="AB76" s="39"/>
      <c r="AC76" s="39"/>
      <c r="AD76" s="39"/>
      <c r="AE76" s="39"/>
    </row>
    <row r="77" s="2" customFormat="1" ht="6.96" customHeight="1">
      <c r="A77" s="39"/>
      <c r="B77" s="40"/>
      <c r="C77" s="41"/>
      <c r="D77" s="41"/>
      <c r="E77" s="41"/>
      <c r="F77" s="41"/>
      <c r="G77" s="41"/>
      <c r="H77" s="41"/>
      <c r="I77" s="41"/>
      <c r="J77" s="41"/>
      <c r="K77" s="41"/>
      <c r="L77" s="145"/>
      <c r="S77" s="39"/>
      <c r="T77" s="39"/>
      <c r="U77" s="39"/>
      <c r="V77" s="39"/>
      <c r="W77" s="39"/>
      <c r="X77" s="39"/>
      <c r="Y77" s="39"/>
      <c r="Z77" s="39"/>
      <c r="AA77" s="39"/>
      <c r="AB77" s="39"/>
      <c r="AC77" s="39"/>
      <c r="AD77" s="39"/>
      <c r="AE77" s="39"/>
    </row>
    <row r="78" s="2" customFormat="1" ht="12" customHeight="1">
      <c r="A78" s="39"/>
      <c r="B78" s="40"/>
      <c r="C78" s="33" t="s">
        <v>16</v>
      </c>
      <c r="D78" s="41"/>
      <c r="E78" s="41"/>
      <c r="F78" s="41"/>
      <c r="G78" s="41"/>
      <c r="H78" s="41"/>
      <c r="I78" s="41"/>
      <c r="J78" s="41"/>
      <c r="K78" s="41"/>
      <c r="L78" s="145"/>
      <c r="S78" s="39"/>
      <c r="T78" s="39"/>
      <c r="U78" s="39"/>
      <c r="V78" s="39"/>
      <c r="W78" s="39"/>
      <c r="X78" s="39"/>
      <c r="Y78" s="39"/>
      <c r="Z78" s="39"/>
      <c r="AA78" s="39"/>
      <c r="AB78" s="39"/>
      <c r="AC78" s="39"/>
      <c r="AD78" s="39"/>
      <c r="AE78" s="39"/>
    </row>
    <row r="79" s="2" customFormat="1" ht="16.5" customHeight="1">
      <c r="A79" s="39"/>
      <c r="B79" s="40"/>
      <c r="C79" s="41"/>
      <c r="D79" s="41"/>
      <c r="E79" s="170" t="str">
        <f>E7</f>
        <v>Karibuni - chovné zařízení pro slony</v>
      </c>
      <c r="F79" s="33"/>
      <c r="G79" s="33"/>
      <c r="H79" s="33"/>
      <c r="I79" s="41"/>
      <c r="J79" s="41"/>
      <c r="K79" s="41"/>
      <c r="L79" s="145"/>
      <c r="S79" s="39"/>
      <c r="T79" s="39"/>
      <c r="U79" s="39"/>
      <c r="V79" s="39"/>
      <c r="W79" s="39"/>
      <c r="X79" s="39"/>
      <c r="Y79" s="39"/>
      <c r="Z79" s="39"/>
      <c r="AA79" s="39"/>
      <c r="AB79" s="39"/>
      <c r="AC79" s="39"/>
      <c r="AD79" s="39"/>
      <c r="AE79" s="39"/>
    </row>
    <row r="80" s="1" customFormat="1" ht="12" customHeight="1">
      <c r="B80" s="22"/>
      <c r="C80" s="33" t="s">
        <v>96</v>
      </c>
      <c r="D80" s="23"/>
      <c r="E80" s="23"/>
      <c r="F80" s="23"/>
      <c r="G80" s="23"/>
      <c r="H80" s="23"/>
      <c r="I80" s="23"/>
      <c r="J80" s="23"/>
      <c r="K80" s="23"/>
      <c r="L80" s="21"/>
    </row>
    <row r="81" s="2" customFormat="1" ht="16.5" customHeight="1">
      <c r="A81" s="39"/>
      <c r="B81" s="40"/>
      <c r="C81" s="41"/>
      <c r="D81" s="41"/>
      <c r="E81" s="170" t="s">
        <v>643</v>
      </c>
      <c r="F81" s="41"/>
      <c r="G81" s="41"/>
      <c r="H81" s="41"/>
      <c r="I81" s="41"/>
      <c r="J81" s="41"/>
      <c r="K81" s="41"/>
      <c r="L81" s="145"/>
      <c r="S81" s="39"/>
      <c r="T81" s="39"/>
      <c r="U81" s="39"/>
      <c r="V81" s="39"/>
      <c r="W81" s="39"/>
      <c r="X81" s="39"/>
      <c r="Y81" s="39"/>
      <c r="Z81" s="39"/>
      <c r="AA81" s="39"/>
      <c r="AB81" s="39"/>
      <c r="AC81" s="39"/>
      <c r="AD81" s="39"/>
      <c r="AE81" s="39"/>
    </row>
    <row r="82" s="2" customFormat="1" ht="12" customHeight="1">
      <c r="A82" s="39"/>
      <c r="B82" s="40"/>
      <c r="C82" s="33" t="s">
        <v>98</v>
      </c>
      <c r="D82" s="41"/>
      <c r="E82" s="41"/>
      <c r="F82" s="41"/>
      <c r="G82" s="41"/>
      <c r="H82" s="41"/>
      <c r="I82" s="41"/>
      <c r="J82" s="41"/>
      <c r="K82" s="41"/>
      <c r="L82" s="145"/>
      <c r="S82" s="39"/>
      <c r="T82" s="39"/>
      <c r="U82" s="39"/>
      <c r="V82" s="39"/>
      <c r="W82" s="39"/>
      <c r="X82" s="39"/>
      <c r="Y82" s="39"/>
      <c r="Z82" s="39"/>
      <c r="AA82" s="39"/>
      <c r="AB82" s="39"/>
      <c r="AC82" s="39"/>
      <c r="AD82" s="39"/>
      <c r="AE82" s="39"/>
    </row>
    <row r="83" s="2" customFormat="1" ht="16.5" customHeight="1">
      <c r="A83" s="39"/>
      <c r="B83" s="40"/>
      <c r="C83" s="41"/>
      <c r="D83" s="41"/>
      <c r="E83" s="70" t="str">
        <f>E11</f>
        <v>VON_2 - Vedlejší a ostatní náklady - etapa 2</v>
      </c>
      <c r="F83" s="41"/>
      <c r="G83" s="41"/>
      <c r="H83" s="41"/>
      <c r="I83" s="41"/>
      <c r="J83" s="41"/>
      <c r="K83" s="41"/>
      <c r="L83" s="145"/>
      <c r="S83" s="39"/>
      <c r="T83" s="39"/>
      <c r="U83" s="39"/>
      <c r="V83" s="39"/>
      <c r="W83" s="39"/>
      <c r="X83" s="39"/>
      <c r="Y83" s="39"/>
      <c r="Z83" s="39"/>
      <c r="AA83" s="39"/>
      <c r="AB83" s="39"/>
      <c r="AC83" s="39"/>
      <c r="AD83" s="39"/>
      <c r="AE83" s="39"/>
    </row>
    <row r="84" s="2" customFormat="1" ht="6.96" customHeight="1">
      <c r="A84" s="39"/>
      <c r="B84" s="40"/>
      <c r="C84" s="41"/>
      <c r="D84" s="41"/>
      <c r="E84" s="41"/>
      <c r="F84" s="41"/>
      <c r="G84" s="41"/>
      <c r="H84" s="41"/>
      <c r="I84" s="41"/>
      <c r="J84" s="41"/>
      <c r="K84" s="41"/>
      <c r="L84" s="145"/>
      <c r="S84" s="39"/>
      <c r="T84" s="39"/>
      <c r="U84" s="39"/>
      <c r="V84" s="39"/>
      <c r="W84" s="39"/>
      <c r="X84" s="39"/>
      <c r="Y84" s="39"/>
      <c r="Z84" s="39"/>
      <c r="AA84" s="39"/>
      <c r="AB84" s="39"/>
      <c r="AC84" s="39"/>
      <c r="AD84" s="39"/>
      <c r="AE84" s="39"/>
    </row>
    <row r="85" s="2" customFormat="1" ht="12" customHeight="1">
      <c r="A85" s="39"/>
      <c r="B85" s="40"/>
      <c r="C85" s="33" t="s">
        <v>21</v>
      </c>
      <c r="D85" s="41"/>
      <c r="E85" s="41"/>
      <c r="F85" s="28" t="str">
        <f>F14</f>
        <v>Zlín</v>
      </c>
      <c r="G85" s="41"/>
      <c r="H85" s="41"/>
      <c r="I85" s="33" t="s">
        <v>23</v>
      </c>
      <c r="J85" s="73" t="str">
        <f>IF(J14="","",J14)</f>
        <v>22. 6. 2020</v>
      </c>
      <c r="K85" s="41"/>
      <c r="L85" s="145"/>
      <c r="S85" s="39"/>
      <c r="T85" s="39"/>
      <c r="U85" s="39"/>
      <c r="V85" s="39"/>
      <c r="W85" s="39"/>
      <c r="X85" s="39"/>
      <c r="Y85" s="39"/>
      <c r="Z85" s="39"/>
      <c r="AA85" s="39"/>
      <c r="AB85" s="39"/>
      <c r="AC85" s="39"/>
      <c r="AD85" s="39"/>
      <c r="AE85" s="39"/>
    </row>
    <row r="86" s="2" customFormat="1" ht="6.96" customHeight="1">
      <c r="A86" s="39"/>
      <c r="B86" s="40"/>
      <c r="C86" s="41"/>
      <c r="D86" s="41"/>
      <c r="E86" s="41"/>
      <c r="F86" s="41"/>
      <c r="G86" s="41"/>
      <c r="H86" s="41"/>
      <c r="I86" s="41"/>
      <c r="J86" s="41"/>
      <c r="K86" s="41"/>
      <c r="L86" s="145"/>
      <c r="S86" s="39"/>
      <c r="T86" s="39"/>
      <c r="U86" s="39"/>
      <c r="V86" s="39"/>
      <c r="W86" s="39"/>
      <c r="X86" s="39"/>
      <c r="Y86" s="39"/>
      <c r="Z86" s="39"/>
      <c r="AA86" s="39"/>
      <c r="AB86" s="39"/>
      <c r="AC86" s="39"/>
      <c r="AD86" s="39"/>
      <c r="AE86" s="39"/>
    </row>
    <row r="87" s="2" customFormat="1" ht="15.15" customHeight="1">
      <c r="A87" s="39"/>
      <c r="B87" s="40"/>
      <c r="C87" s="33" t="s">
        <v>25</v>
      </c>
      <c r="D87" s="41"/>
      <c r="E87" s="41"/>
      <c r="F87" s="28" t="str">
        <f>E17</f>
        <v>ZOO a zámek Zlín - Lešná, příspěvková organizace</v>
      </c>
      <c r="G87" s="41"/>
      <c r="H87" s="41"/>
      <c r="I87" s="33" t="s">
        <v>32</v>
      </c>
      <c r="J87" s="37" t="str">
        <f>E23</f>
        <v>SVIŽN s.r.o.</v>
      </c>
      <c r="K87" s="41"/>
      <c r="L87" s="145"/>
      <c r="S87" s="39"/>
      <c r="T87" s="39"/>
      <c r="U87" s="39"/>
      <c r="V87" s="39"/>
      <c r="W87" s="39"/>
      <c r="X87" s="39"/>
      <c r="Y87" s="39"/>
      <c r="Z87" s="39"/>
      <c r="AA87" s="39"/>
      <c r="AB87" s="39"/>
      <c r="AC87" s="39"/>
      <c r="AD87" s="39"/>
      <c r="AE87" s="39"/>
    </row>
    <row r="88" s="2" customFormat="1" ht="25.65" customHeight="1">
      <c r="A88" s="39"/>
      <c r="B88" s="40"/>
      <c r="C88" s="33" t="s">
        <v>30</v>
      </c>
      <c r="D88" s="41"/>
      <c r="E88" s="41"/>
      <c r="F88" s="28" t="str">
        <f>IF(E20="","",E20)</f>
        <v>Vyplň údaj</v>
      </c>
      <c r="G88" s="41"/>
      <c r="H88" s="41"/>
      <c r="I88" s="33" t="s">
        <v>37</v>
      </c>
      <c r="J88" s="37" t="str">
        <f>E26</f>
        <v>Ing. Tomáš Alexi; Michal Volbrecht</v>
      </c>
      <c r="K88" s="41"/>
      <c r="L88" s="145"/>
      <c r="S88" s="39"/>
      <c r="T88" s="39"/>
      <c r="U88" s="39"/>
      <c r="V88" s="39"/>
      <c r="W88" s="39"/>
      <c r="X88" s="39"/>
      <c r="Y88" s="39"/>
      <c r="Z88" s="39"/>
      <c r="AA88" s="39"/>
      <c r="AB88" s="39"/>
      <c r="AC88" s="39"/>
      <c r="AD88" s="39"/>
      <c r="AE88" s="39"/>
    </row>
    <row r="89" s="2" customFormat="1" ht="10.32" customHeight="1">
      <c r="A89" s="39"/>
      <c r="B89" s="40"/>
      <c r="C89" s="41"/>
      <c r="D89" s="41"/>
      <c r="E89" s="41"/>
      <c r="F89" s="41"/>
      <c r="G89" s="41"/>
      <c r="H89" s="41"/>
      <c r="I89" s="41"/>
      <c r="J89" s="41"/>
      <c r="K89" s="41"/>
      <c r="L89" s="145"/>
      <c r="S89" s="39"/>
      <c r="T89" s="39"/>
      <c r="U89" s="39"/>
      <c r="V89" s="39"/>
      <c r="W89" s="39"/>
      <c r="X89" s="39"/>
      <c r="Y89" s="39"/>
      <c r="Z89" s="39"/>
      <c r="AA89" s="39"/>
      <c r="AB89" s="39"/>
      <c r="AC89" s="39"/>
      <c r="AD89" s="39"/>
      <c r="AE89" s="39"/>
    </row>
    <row r="90" s="11" customFormat="1" ht="29.28" customHeight="1">
      <c r="A90" s="186"/>
      <c r="B90" s="187"/>
      <c r="C90" s="188" t="s">
        <v>137</v>
      </c>
      <c r="D90" s="189" t="s">
        <v>60</v>
      </c>
      <c r="E90" s="189" t="s">
        <v>56</v>
      </c>
      <c r="F90" s="189" t="s">
        <v>57</v>
      </c>
      <c r="G90" s="189" t="s">
        <v>138</v>
      </c>
      <c r="H90" s="189" t="s">
        <v>139</v>
      </c>
      <c r="I90" s="189" t="s">
        <v>140</v>
      </c>
      <c r="J90" s="189" t="s">
        <v>102</v>
      </c>
      <c r="K90" s="190" t="s">
        <v>141</v>
      </c>
      <c r="L90" s="191"/>
      <c r="M90" s="93" t="s">
        <v>19</v>
      </c>
      <c r="N90" s="94" t="s">
        <v>45</v>
      </c>
      <c r="O90" s="94" t="s">
        <v>142</v>
      </c>
      <c r="P90" s="94" t="s">
        <v>143</v>
      </c>
      <c r="Q90" s="94" t="s">
        <v>144</v>
      </c>
      <c r="R90" s="94" t="s">
        <v>145</v>
      </c>
      <c r="S90" s="94" t="s">
        <v>146</v>
      </c>
      <c r="T90" s="95" t="s">
        <v>147</v>
      </c>
      <c r="U90" s="186"/>
      <c r="V90" s="186"/>
      <c r="W90" s="186"/>
      <c r="X90" s="186"/>
      <c r="Y90" s="186"/>
      <c r="Z90" s="186"/>
      <c r="AA90" s="186"/>
      <c r="AB90" s="186"/>
      <c r="AC90" s="186"/>
      <c r="AD90" s="186"/>
      <c r="AE90" s="186"/>
    </row>
    <row r="91" s="2" customFormat="1" ht="22.8" customHeight="1">
      <c r="A91" s="39"/>
      <c r="B91" s="40"/>
      <c r="C91" s="100" t="s">
        <v>148</v>
      </c>
      <c r="D91" s="41"/>
      <c r="E91" s="41"/>
      <c r="F91" s="41"/>
      <c r="G91" s="41"/>
      <c r="H91" s="41"/>
      <c r="I91" s="41"/>
      <c r="J91" s="192">
        <f>BK91</f>
        <v>0</v>
      </c>
      <c r="K91" s="41"/>
      <c r="L91" s="45"/>
      <c r="M91" s="96"/>
      <c r="N91" s="193"/>
      <c r="O91" s="97"/>
      <c r="P91" s="194">
        <f>P92</f>
        <v>0</v>
      </c>
      <c r="Q91" s="97"/>
      <c r="R91" s="194">
        <f>R92</f>
        <v>0</v>
      </c>
      <c r="S91" s="97"/>
      <c r="T91" s="195">
        <f>T92</f>
        <v>0</v>
      </c>
      <c r="U91" s="39"/>
      <c r="V91" s="39"/>
      <c r="W91" s="39"/>
      <c r="X91" s="39"/>
      <c r="Y91" s="39"/>
      <c r="Z91" s="39"/>
      <c r="AA91" s="39"/>
      <c r="AB91" s="39"/>
      <c r="AC91" s="39"/>
      <c r="AD91" s="39"/>
      <c r="AE91" s="39"/>
      <c r="AT91" s="18" t="s">
        <v>74</v>
      </c>
      <c r="AU91" s="18" t="s">
        <v>103</v>
      </c>
      <c r="BK91" s="196">
        <f>BK92</f>
        <v>0</v>
      </c>
    </row>
    <row r="92" s="12" customFormat="1" ht="25.92" customHeight="1">
      <c r="A92" s="12"/>
      <c r="B92" s="197"/>
      <c r="C92" s="198"/>
      <c r="D92" s="199" t="s">
        <v>74</v>
      </c>
      <c r="E92" s="200" t="s">
        <v>651</v>
      </c>
      <c r="F92" s="200" t="s">
        <v>90</v>
      </c>
      <c r="G92" s="198"/>
      <c r="H92" s="198"/>
      <c r="I92" s="201"/>
      <c r="J92" s="202">
        <f>BK92</f>
        <v>0</v>
      </c>
      <c r="K92" s="198"/>
      <c r="L92" s="203"/>
      <c r="M92" s="204"/>
      <c r="N92" s="205"/>
      <c r="O92" s="205"/>
      <c r="P92" s="206">
        <f>P93+P100+P107+P114+P117</f>
        <v>0</v>
      </c>
      <c r="Q92" s="205"/>
      <c r="R92" s="206">
        <f>R93+R100+R107+R114+R117</f>
        <v>0</v>
      </c>
      <c r="S92" s="205"/>
      <c r="T92" s="207">
        <f>T93+T100+T107+T114+T117</f>
        <v>0</v>
      </c>
      <c r="U92" s="12"/>
      <c r="V92" s="12"/>
      <c r="W92" s="12"/>
      <c r="X92" s="12"/>
      <c r="Y92" s="12"/>
      <c r="Z92" s="12"/>
      <c r="AA92" s="12"/>
      <c r="AB92" s="12"/>
      <c r="AC92" s="12"/>
      <c r="AD92" s="12"/>
      <c r="AE92" s="12"/>
      <c r="AR92" s="208" t="s">
        <v>188</v>
      </c>
      <c r="AT92" s="209" t="s">
        <v>74</v>
      </c>
      <c r="AU92" s="209" t="s">
        <v>75</v>
      </c>
      <c r="AY92" s="208" t="s">
        <v>151</v>
      </c>
      <c r="BK92" s="210">
        <f>BK93+BK100+BK107+BK114+BK117</f>
        <v>0</v>
      </c>
    </row>
    <row r="93" s="12" customFormat="1" ht="22.8" customHeight="1">
      <c r="A93" s="12"/>
      <c r="B93" s="197"/>
      <c r="C93" s="198"/>
      <c r="D93" s="199" t="s">
        <v>74</v>
      </c>
      <c r="E93" s="211" t="s">
        <v>652</v>
      </c>
      <c r="F93" s="211" t="s">
        <v>653</v>
      </c>
      <c r="G93" s="198"/>
      <c r="H93" s="198"/>
      <c r="I93" s="201"/>
      <c r="J93" s="212">
        <f>BK93</f>
        <v>0</v>
      </c>
      <c r="K93" s="198"/>
      <c r="L93" s="203"/>
      <c r="M93" s="204"/>
      <c r="N93" s="205"/>
      <c r="O93" s="205"/>
      <c r="P93" s="206">
        <f>SUM(P94:P99)</f>
        <v>0</v>
      </c>
      <c r="Q93" s="205"/>
      <c r="R93" s="206">
        <f>SUM(R94:R99)</f>
        <v>0</v>
      </c>
      <c r="S93" s="205"/>
      <c r="T93" s="207">
        <f>SUM(T94:T99)</f>
        <v>0</v>
      </c>
      <c r="U93" s="12"/>
      <c r="V93" s="12"/>
      <c r="W93" s="12"/>
      <c r="X93" s="12"/>
      <c r="Y93" s="12"/>
      <c r="Z93" s="12"/>
      <c r="AA93" s="12"/>
      <c r="AB93" s="12"/>
      <c r="AC93" s="12"/>
      <c r="AD93" s="12"/>
      <c r="AE93" s="12"/>
      <c r="AR93" s="208" t="s">
        <v>188</v>
      </c>
      <c r="AT93" s="209" t="s">
        <v>74</v>
      </c>
      <c r="AU93" s="209" t="s">
        <v>82</v>
      </c>
      <c r="AY93" s="208" t="s">
        <v>151</v>
      </c>
      <c r="BK93" s="210">
        <f>SUM(BK94:BK99)</f>
        <v>0</v>
      </c>
    </row>
    <row r="94" s="2" customFormat="1" ht="16.5" customHeight="1">
      <c r="A94" s="39"/>
      <c r="B94" s="40"/>
      <c r="C94" s="213" t="s">
        <v>82</v>
      </c>
      <c r="D94" s="213" t="s">
        <v>153</v>
      </c>
      <c r="E94" s="214" t="s">
        <v>654</v>
      </c>
      <c r="F94" s="215" t="s">
        <v>655</v>
      </c>
      <c r="G94" s="216" t="s">
        <v>339</v>
      </c>
      <c r="H94" s="217">
        <v>1</v>
      </c>
      <c r="I94" s="218"/>
      <c r="J94" s="219">
        <f>ROUND(I94*H94,2)</f>
        <v>0</v>
      </c>
      <c r="K94" s="215" t="s">
        <v>157</v>
      </c>
      <c r="L94" s="45"/>
      <c r="M94" s="220" t="s">
        <v>19</v>
      </c>
      <c r="N94" s="221" t="s">
        <v>46</v>
      </c>
      <c r="O94" s="85"/>
      <c r="P94" s="222">
        <f>O94*H94</f>
        <v>0</v>
      </c>
      <c r="Q94" s="222">
        <v>0</v>
      </c>
      <c r="R94" s="222">
        <f>Q94*H94</f>
        <v>0</v>
      </c>
      <c r="S94" s="222">
        <v>0</v>
      </c>
      <c r="T94" s="223">
        <f>S94*H94</f>
        <v>0</v>
      </c>
      <c r="U94" s="39"/>
      <c r="V94" s="39"/>
      <c r="W94" s="39"/>
      <c r="X94" s="39"/>
      <c r="Y94" s="39"/>
      <c r="Z94" s="39"/>
      <c r="AA94" s="39"/>
      <c r="AB94" s="39"/>
      <c r="AC94" s="39"/>
      <c r="AD94" s="39"/>
      <c r="AE94" s="39"/>
      <c r="AR94" s="224" t="s">
        <v>656</v>
      </c>
      <c r="AT94" s="224" t="s">
        <v>153</v>
      </c>
      <c r="AU94" s="224" t="s">
        <v>84</v>
      </c>
      <c r="AY94" s="18" t="s">
        <v>151</v>
      </c>
      <c r="BE94" s="225">
        <f>IF(N94="základní",J94,0)</f>
        <v>0</v>
      </c>
      <c r="BF94" s="225">
        <f>IF(N94="snížená",J94,0)</f>
        <v>0</v>
      </c>
      <c r="BG94" s="225">
        <f>IF(N94="zákl. přenesená",J94,0)</f>
        <v>0</v>
      </c>
      <c r="BH94" s="225">
        <f>IF(N94="sníž. přenesená",J94,0)</f>
        <v>0</v>
      </c>
      <c r="BI94" s="225">
        <f>IF(N94="nulová",J94,0)</f>
        <v>0</v>
      </c>
      <c r="BJ94" s="18" t="s">
        <v>82</v>
      </c>
      <c r="BK94" s="225">
        <f>ROUND(I94*H94,2)</f>
        <v>0</v>
      </c>
      <c r="BL94" s="18" t="s">
        <v>656</v>
      </c>
      <c r="BM94" s="224" t="s">
        <v>657</v>
      </c>
    </row>
    <row r="95" s="2" customFormat="1">
      <c r="A95" s="39"/>
      <c r="B95" s="40"/>
      <c r="C95" s="41"/>
      <c r="D95" s="228" t="s">
        <v>285</v>
      </c>
      <c r="E95" s="41"/>
      <c r="F95" s="269" t="s">
        <v>658</v>
      </c>
      <c r="G95" s="41"/>
      <c r="H95" s="41"/>
      <c r="I95" s="270"/>
      <c r="J95" s="41"/>
      <c r="K95" s="41"/>
      <c r="L95" s="45"/>
      <c r="M95" s="271"/>
      <c r="N95" s="272"/>
      <c r="O95" s="85"/>
      <c r="P95" s="85"/>
      <c r="Q95" s="85"/>
      <c r="R95" s="85"/>
      <c r="S95" s="85"/>
      <c r="T95" s="86"/>
      <c r="U95" s="39"/>
      <c r="V95" s="39"/>
      <c r="W95" s="39"/>
      <c r="X95" s="39"/>
      <c r="Y95" s="39"/>
      <c r="Z95" s="39"/>
      <c r="AA95" s="39"/>
      <c r="AB95" s="39"/>
      <c r="AC95" s="39"/>
      <c r="AD95" s="39"/>
      <c r="AE95" s="39"/>
      <c r="AT95" s="18" t="s">
        <v>285</v>
      </c>
      <c r="AU95" s="18" t="s">
        <v>84</v>
      </c>
    </row>
    <row r="96" s="2" customFormat="1" ht="16.5" customHeight="1">
      <c r="A96" s="39"/>
      <c r="B96" s="40"/>
      <c r="C96" s="213" t="s">
        <v>84</v>
      </c>
      <c r="D96" s="213" t="s">
        <v>153</v>
      </c>
      <c r="E96" s="214" t="s">
        <v>659</v>
      </c>
      <c r="F96" s="215" t="s">
        <v>660</v>
      </c>
      <c r="G96" s="216" t="s">
        <v>339</v>
      </c>
      <c r="H96" s="217">
        <v>1</v>
      </c>
      <c r="I96" s="218"/>
      <c r="J96" s="219">
        <f>ROUND(I96*H96,2)</f>
        <v>0</v>
      </c>
      <c r="K96" s="215" t="s">
        <v>157</v>
      </c>
      <c r="L96" s="45"/>
      <c r="M96" s="220" t="s">
        <v>19</v>
      </c>
      <c r="N96" s="221" t="s">
        <v>46</v>
      </c>
      <c r="O96" s="85"/>
      <c r="P96" s="222">
        <f>O96*H96</f>
        <v>0</v>
      </c>
      <c r="Q96" s="222">
        <v>0</v>
      </c>
      <c r="R96" s="222">
        <f>Q96*H96</f>
        <v>0</v>
      </c>
      <c r="S96" s="222">
        <v>0</v>
      </c>
      <c r="T96" s="223">
        <f>S96*H96</f>
        <v>0</v>
      </c>
      <c r="U96" s="39"/>
      <c r="V96" s="39"/>
      <c r="W96" s="39"/>
      <c r="X96" s="39"/>
      <c r="Y96" s="39"/>
      <c r="Z96" s="39"/>
      <c r="AA96" s="39"/>
      <c r="AB96" s="39"/>
      <c r="AC96" s="39"/>
      <c r="AD96" s="39"/>
      <c r="AE96" s="39"/>
      <c r="AR96" s="224" t="s">
        <v>656</v>
      </c>
      <c r="AT96" s="224" t="s">
        <v>153</v>
      </c>
      <c r="AU96" s="224" t="s">
        <v>84</v>
      </c>
      <c r="AY96" s="18" t="s">
        <v>151</v>
      </c>
      <c r="BE96" s="225">
        <f>IF(N96="základní",J96,0)</f>
        <v>0</v>
      </c>
      <c r="BF96" s="225">
        <f>IF(N96="snížená",J96,0)</f>
        <v>0</v>
      </c>
      <c r="BG96" s="225">
        <f>IF(N96="zákl. přenesená",J96,0)</f>
        <v>0</v>
      </c>
      <c r="BH96" s="225">
        <f>IF(N96="sníž. přenesená",J96,0)</f>
        <v>0</v>
      </c>
      <c r="BI96" s="225">
        <f>IF(N96="nulová",J96,0)</f>
        <v>0</v>
      </c>
      <c r="BJ96" s="18" t="s">
        <v>82</v>
      </c>
      <c r="BK96" s="225">
        <f>ROUND(I96*H96,2)</f>
        <v>0</v>
      </c>
      <c r="BL96" s="18" t="s">
        <v>656</v>
      </c>
      <c r="BM96" s="224" t="s">
        <v>661</v>
      </c>
    </row>
    <row r="97" s="2" customFormat="1" ht="16.5" customHeight="1">
      <c r="A97" s="39"/>
      <c r="B97" s="40"/>
      <c r="C97" s="213" t="s">
        <v>177</v>
      </c>
      <c r="D97" s="213" t="s">
        <v>153</v>
      </c>
      <c r="E97" s="214" t="s">
        <v>662</v>
      </c>
      <c r="F97" s="215" t="s">
        <v>663</v>
      </c>
      <c r="G97" s="216" t="s">
        <v>339</v>
      </c>
      <c r="H97" s="217">
        <v>1</v>
      </c>
      <c r="I97" s="218"/>
      <c r="J97" s="219">
        <f>ROUND(I97*H97,2)</f>
        <v>0</v>
      </c>
      <c r="K97" s="215" t="s">
        <v>157</v>
      </c>
      <c r="L97" s="45"/>
      <c r="M97" s="220" t="s">
        <v>19</v>
      </c>
      <c r="N97" s="221" t="s">
        <v>46</v>
      </c>
      <c r="O97" s="85"/>
      <c r="P97" s="222">
        <f>O97*H97</f>
        <v>0</v>
      </c>
      <c r="Q97" s="222">
        <v>0</v>
      </c>
      <c r="R97" s="222">
        <f>Q97*H97</f>
        <v>0</v>
      </c>
      <c r="S97" s="222">
        <v>0</v>
      </c>
      <c r="T97" s="223">
        <f>S97*H97</f>
        <v>0</v>
      </c>
      <c r="U97" s="39"/>
      <c r="V97" s="39"/>
      <c r="W97" s="39"/>
      <c r="X97" s="39"/>
      <c r="Y97" s="39"/>
      <c r="Z97" s="39"/>
      <c r="AA97" s="39"/>
      <c r="AB97" s="39"/>
      <c r="AC97" s="39"/>
      <c r="AD97" s="39"/>
      <c r="AE97" s="39"/>
      <c r="AR97" s="224" t="s">
        <v>656</v>
      </c>
      <c r="AT97" s="224" t="s">
        <v>153</v>
      </c>
      <c r="AU97" s="224" t="s">
        <v>84</v>
      </c>
      <c r="AY97" s="18" t="s">
        <v>151</v>
      </c>
      <c r="BE97" s="225">
        <f>IF(N97="základní",J97,0)</f>
        <v>0</v>
      </c>
      <c r="BF97" s="225">
        <f>IF(N97="snížená",J97,0)</f>
        <v>0</v>
      </c>
      <c r="BG97" s="225">
        <f>IF(N97="zákl. přenesená",J97,0)</f>
        <v>0</v>
      </c>
      <c r="BH97" s="225">
        <f>IF(N97="sníž. přenesená",J97,0)</f>
        <v>0</v>
      </c>
      <c r="BI97" s="225">
        <f>IF(N97="nulová",J97,0)</f>
        <v>0</v>
      </c>
      <c r="BJ97" s="18" t="s">
        <v>82</v>
      </c>
      <c r="BK97" s="225">
        <f>ROUND(I97*H97,2)</f>
        <v>0</v>
      </c>
      <c r="BL97" s="18" t="s">
        <v>656</v>
      </c>
      <c r="BM97" s="224" t="s">
        <v>664</v>
      </c>
    </row>
    <row r="98" s="2" customFormat="1" ht="16.5" customHeight="1">
      <c r="A98" s="39"/>
      <c r="B98" s="40"/>
      <c r="C98" s="213" t="s">
        <v>158</v>
      </c>
      <c r="D98" s="213" t="s">
        <v>153</v>
      </c>
      <c r="E98" s="214" t="s">
        <v>665</v>
      </c>
      <c r="F98" s="215" t="s">
        <v>666</v>
      </c>
      <c r="G98" s="216" t="s">
        <v>339</v>
      </c>
      <c r="H98" s="217">
        <v>1</v>
      </c>
      <c r="I98" s="218"/>
      <c r="J98" s="219">
        <f>ROUND(I98*H98,2)</f>
        <v>0</v>
      </c>
      <c r="K98" s="215" t="s">
        <v>667</v>
      </c>
      <c r="L98" s="45"/>
      <c r="M98" s="220" t="s">
        <v>19</v>
      </c>
      <c r="N98" s="221" t="s">
        <v>46</v>
      </c>
      <c r="O98" s="85"/>
      <c r="P98" s="222">
        <f>O98*H98</f>
        <v>0</v>
      </c>
      <c r="Q98" s="222">
        <v>0</v>
      </c>
      <c r="R98" s="222">
        <f>Q98*H98</f>
        <v>0</v>
      </c>
      <c r="S98" s="222">
        <v>0</v>
      </c>
      <c r="T98" s="223">
        <f>S98*H98</f>
        <v>0</v>
      </c>
      <c r="U98" s="39"/>
      <c r="V98" s="39"/>
      <c r="W98" s="39"/>
      <c r="X98" s="39"/>
      <c r="Y98" s="39"/>
      <c r="Z98" s="39"/>
      <c r="AA98" s="39"/>
      <c r="AB98" s="39"/>
      <c r="AC98" s="39"/>
      <c r="AD98" s="39"/>
      <c r="AE98" s="39"/>
      <c r="AR98" s="224" t="s">
        <v>656</v>
      </c>
      <c r="AT98" s="224" t="s">
        <v>153</v>
      </c>
      <c r="AU98" s="224" t="s">
        <v>84</v>
      </c>
      <c r="AY98" s="18" t="s">
        <v>151</v>
      </c>
      <c r="BE98" s="225">
        <f>IF(N98="základní",J98,0)</f>
        <v>0</v>
      </c>
      <c r="BF98" s="225">
        <f>IF(N98="snížená",J98,0)</f>
        <v>0</v>
      </c>
      <c r="BG98" s="225">
        <f>IF(N98="zákl. přenesená",J98,0)</f>
        <v>0</v>
      </c>
      <c r="BH98" s="225">
        <f>IF(N98="sníž. přenesená",J98,0)</f>
        <v>0</v>
      </c>
      <c r="BI98" s="225">
        <f>IF(N98="nulová",J98,0)</f>
        <v>0</v>
      </c>
      <c r="BJ98" s="18" t="s">
        <v>82</v>
      </c>
      <c r="BK98" s="225">
        <f>ROUND(I98*H98,2)</f>
        <v>0</v>
      </c>
      <c r="BL98" s="18" t="s">
        <v>656</v>
      </c>
      <c r="BM98" s="224" t="s">
        <v>668</v>
      </c>
    </row>
    <row r="99" s="2" customFormat="1">
      <c r="A99" s="39"/>
      <c r="B99" s="40"/>
      <c r="C99" s="41"/>
      <c r="D99" s="228" t="s">
        <v>285</v>
      </c>
      <c r="E99" s="41"/>
      <c r="F99" s="269" t="s">
        <v>669</v>
      </c>
      <c r="G99" s="41"/>
      <c r="H99" s="41"/>
      <c r="I99" s="270"/>
      <c r="J99" s="41"/>
      <c r="K99" s="41"/>
      <c r="L99" s="45"/>
      <c r="M99" s="271"/>
      <c r="N99" s="272"/>
      <c r="O99" s="85"/>
      <c r="P99" s="85"/>
      <c r="Q99" s="85"/>
      <c r="R99" s="85"/>
      <c r="S99" s="85"/>
      <c r="T99" s="86"/>
      <c r="U99" s="39"/>
      <c r="V99" s="39"/>
      <c r="W99" s="39"/>
      <c r="X99" s="39"/>
      <c r="Y99" s="39"/>
      <c r="Z99" s="39"/>
      <c r="AA99" s="39"/>
      <c r="AB99" s="39"/>
      <c r="AC99" s="39"/>
      <c r="AD99" s="39"/>
      <c r="AE99" s="39"/>
      <c r="AT99" s="18" t="s">
        <v>285</v>
      </c>
      <c r="AU99" s="18" t="s">
        <v>84</v>
      </c>
    </row>
    <row r="100" s="12" customFormat="1" ht="22.8" customHeight="1">
      <c r="A100" s="12"/>
      <c r="B100" s="197"/>
      <c r="C100" s="198"/>
      <c r="D100" s="199" t="s">
        <v>74</v>
      </c>
      <c r="E100" s="211" t="s">
        <v>670</v>
      </c>
      <c r="F100" s="211" t="s">
        <v>671</v>
      </c>
      <c r="G100" s="198"/>
      <c r="H100" s="198"/>
      <c r="I100" s="201"/>
      <c r="J100" s="212">
        <f>BK100</f>
        <v>0</v>
      </c>
      <c r="K100" s="198"/>
      <c r="L100" s="203"/>
      <c r="M100" s="204"/>
      <c r="N100" s="205"/>
      <c r="O100" s="205"/>
      <c r="P100" s="206">
        <f>SUM(P101:P106)</f>
        <v>0</v>
      </c>
      <c r="Q100" s="205"/>
      <c r="R100" s="206">
        <f>SUM(R101:R106)</f>
        <v>0</v>
      </c>
      <c r="S100" s="205"/>
      <c r="T100" s="207">
        <f>SUM(T101:T106)</f>
        <v>0</v>
      </c>
      <c r="U100" s="12"/>
      <c r="V100" s="12"/>
      <c r="W100" s="12"/>
      <c r="X100" s="12"/>
      <c r="Y100" s="12"/>
      <c r="Z100" s="12"/>
      <c r="AA100" s="12"/>
      <c r="AB100" s="12"/>
      <c r="AC100" s="12"/>
      <c r="AD100" s="12"/>
      <c r="AE100" s="12"/>
      <c r="AR100" s="208" t="s">
        <v>188</v>
      </c>
      <c r="AT100" s="209" t="s">
        <v>74</v>
      </c>
      <c r="AU100" s="209" t="s">
        <v>82</v>
      </c>
      <c r="AY100" s="208" t="s">
        <v>151</v>
      </c>
      <c r="BK100" s="210">
        <f>SUM(BK101:BK106)</f>
        <v>0</v>
      </c>
    </row>
    <row r="101" s="2" customFormat="1" ht="16.5" customHeight="1">
      <c r="A101" s="39"/>
      <c r="B101" s="40"/>
      <c r="C101" s="213" t="s">
        <v>188</v>
      </c>
      <c r="D101" s="213" t="s">
        <v>153</v>
      </c>
      <c r="E101" s="214" t="s">
        <v>672</v>
      </c>
      <c r="F101" s="215" t="s">
        <v>671</v>
      </c>
      <c r="G101" s="216" t="s">
        <v>339</v>
      </c>
      <c r="H101" s="217">
        <v>1</v>
      </c>
      <c r="I101" s="218"/>
      <c r="J101" s="219">
        <f>ROUND(I101*H101,2)</f>
        <v>0</v>
      </c>
      <c r="K101" s="215" t="s">
        <v>157</v>
      </c>
      <c r="L101" s="45"/>
      <c r="M101" s="220" t="s">
        <v>19</v>
      </c>
      <c r="N101" s="221" t="s">
        <v>46</v>
      </c>
      <c r="O101" s="85"/>
      <c r="P101" s="222">
        <f>O101*H101</f>
        <v>0</v>
      </c>
      <c r="Q101" s="222">
        <v>0</v>
      </c>
      <c r="R101" s="222">
        <f>Q101*H101</f>
        <v>0</v>
      </c>
      <c r="S101" s="222">
        <v>0</v>
      </c>
      <c r="T101" s="223">
        <f>S101*H101</f>
        <v>0</v>
      </c>
      <c r="U101" s="39"/>
      <c r="V101" s="39"/>
      <c r="W101" s="39"/>
      <c r="X101" s="39"/>
      <c r="Y101" s="39"/>
      <c r="Z101" s="39"/>
      <c r="AA101" s="39"/>
      <c r="AB101" s="39"/>
      <c r="AC101" s="39"/>
      <c r="AD101" s="39"/>
      <c r="AE101" s="39"/>
      <c r="AR101" s="224" t="s">
        <v>656</v>
      </c>
      <c r="AT101" s="224" t="s">
        <v>153</v>
      </c>
      <c r="AU101" s="224" t="s">
        <v>84</v>
      </c>
      <c r="AY101" s="18" t="s">
        <v>151</v>
      </c>
      <c r="BE101" s="225">
        <f>IF(N101="základní",J101,0)</f>
        <v>0</v>
      </c>
      <c r="BF101" s="225">
        <f>IF(N101="snížená",J101,0)</f>
        <v>0</v>
      </c>
      <c r="BG101" s="225">
        <f>IF(N101="zákl. přenesená",J101,0)</f>
        <v>0</v>
      </c>
      <c r="BH101" s="225">
        <f>IF(N101="sníž. přenesená",J101,0)</f>
        <v>0</v>
      </c>
      <c r="BI101" s="225">
        <f>IF(N101="nulová",J101,0)</f>
        <v>0</v>
      </c>
      <c r="BJ101" s="18" t="s">
        <v>82</v>
      </c>
      <c r="BK101" s="225">
        <f>ROUND(I101*H101,2)</f>
        <v>0</v>
      </c>
      <c r="BL101" s="18" t="s">
        <v>656</v>
      </c>
      <c r="BM101" s="224" t="s">
        <v>673</v>
      </c>
    </row>
    <row r="102" s="2" customFormat="1">
      <c r="A102" s="39"/>
      <c r="B102" s="40"/>
      <c r="C102" s="41"/>
      <c r="D102" s="228" t="s">
        <v>285</v>
      </c>
      <c r="E102" s="41"/>
      <c r="F102" s="269" t="s">
        <v>674</v>
      </c>
      <c r="G102" s="41"/>
      <c r="H102" s="41"/>
      <c r="I102" s="270"/>
      <c r="J102" s="41"/>
      <c r="K102" s="41"/>
      <c r="L102" s="45"/>
      <c r="M102" s="271"/>
      <c r="N102" s="272"/>
      <c r="O102" s="85"/>
      <c r="P102" s="85"/>
      <c r="Q102" s="85"/>
      <c r="R102" s="85"/>
      <c r="S102" s="85"/>
      <c r="T102" s="86"/>
      <c r="U102" s="39"/>
      <c r="V102" s="39"/>
      <c r="W102" s="39"/>
      <c r="X102" s="39"/>
      <c r="Y102" s="39"/>
      <c r="Z102" s="39"/>
      <c r="AA102" s="39"/>
      <c r="AB102" s="39"/>
      <c r="AC102" s="39"/>
      <c r="AD102" s="39"/>
      <c r="AE102" s="39"/>
      <c r="AT102" s="18" t="s">
        <v>285</v>
      </c>
      <c r="AU102" s="18" t="s">
        <v>84</v>
      </c>
    </row>
    <row r="103" s="2" customFormat="1" ht="16.5" customHeight="1">
      <c r="A103" s="39"/>
      <c r="B103" s="40"/>
      <c r="C103" s="213" t="s">
        <v>192</v>
      </c>
      <c r="D103" s="213" t="s">
        <v>153</v>
      </c>
      <c r="E103" s="214" t="s">
        <v>675</v>
      </c>
      <c r="F103" s="215" t="s">
        <v>676</v>
      </c>
      <c r="G103" s="216" t="s">
        <v>339</v>
      </c>
      <c r="H103" s="217">
        <v>1</v>
      </c>
      <c r="I103" s="218"/>
      <c r="J103" s="219">
        <f>ROUND(I103*H103,2)</f>
        <v>0</v>
      </c>
      <c r="K103" s="215" t="s">
        <v>157</v>
      </c>
      <c r="L103" s="45"/>
      <c r="M103" s="220" t="s">
        <v>19</v>
      </c>
      <c r="N103" s="221" t="s">
        <v>46</v>
      </c>
      <c r="O103" s="85"/>
      <c r="P103" s="222">
        <f>O103*H103</f>
        <v>0</v>
      </c>
      <c r="Q103" s="222">
        <v>0</v>
      </c>
      <c r="R103" s="222">
        <f>Q103*H103</f>
        <v>0</v>
      </c>
      <c r="S103" s="222">
        <v>0</v>
      </c>
      <c r="T103" s="223">
        <f>S103*H103</f>
        <v>0</v>
      </c>
      <c r="U103" s="39"/>
      <c r="V103" s="39"/>
      <c r="W103" s="39"/>
      <c r="X103" s="39"/>
      <c r="Y103" s="39"/>
      <c r="Z103" s="39"/>
      <c r="AA103" s="39"/>
      <c r="AB103" s="39"/>
      <c r="AC103" s="39"/>
      <c r="AD103" s="39"/>
      <c r="AE103" s="39"/>
      <c r="AR103" s="224" t="s">
        <v>656</v>
      </c>
      <c r="AT103" s="224" t="s">
        <v>153</v>
      </c>
      <c r="AU103" s="224" t="s">
        <v>84</v>
      </c>
      <c r="AY103" s="18" t="s">
        <v>151</v>
      </c>
      <c r="BE103" s="225">
        <f>IF(N103="základní",J103,0)</f>
        <v>0</v>
      </c>
      <c r="BF103" s="225">
        <f>IF(N103="snížená",J103,0)</f>
        <v>0</v>
      </c>
      <c r="BG103" s="225">
        <f>IF(N103="zákl. přenesená",J103,0)</f>
        <v>0</v>
      </c>
      <c r="BH103" s="225">
        <f>IF(N103="sníž. přenesená",J103,0)</f>
        <v>0</v>
      </c>
      <c r="BI103" s="225">
        <f>IF(N103="nulová",J103,0)</f>
        <v>0</v>
      </c>
      <c r="BJ103" s="18" t="s">
        <v>82</v>
      </c>
      <c r="BK103" s="225">
        <f>ROUND(I103*H103,2)</f>
        <v>0</v>
      </c>
      <c r="BL103" s="18" t="s">
        <v>656</v>
      </c>
      <c r="BM103" s="224" t="s">
        <v>677</v>
      </c>
    </row>
    <row r="104" s="2" customFormat="1">
      <c r="A104" s="39"/>
      <c r="B104" s="40"/>
      <c r="C104" s="41"/>
      <c r="D104" s="228" t="s">
        <v>285</v>
      </c>
      <c r="E104" s="41"/>
      <c r="F104" s="269" t="s">
        <v>678</v>
      </c>
      <c r="G104" s="41"/>
      <c r="H104" s="41"/>
      <c r="I104" s="270"/>
      <c r="J104" s="41"/>
      <c r="K104" s="41"/>
      <c r="L104" s="45"/>
      <c r="M104" s="271"/>
      <c r="N104" s="272"/>
      <c r="O104" s="85"/>
      <c r="P104" s="85"/>
      <c r="Q104" s="85"/>
      <c r="R104" s="85"/>
      <c r="S104" s="85"/>
      <c r="T104" s="86"/>
      <c r="U104" s="39"/>
      <c r="V104" s="39"/>
      <c r="W104" s="39"/>
      <c r="X104" s="39"/>
      <c r="Y104" s="39"/>
      <c r="Z104" s="39"/>
      <c r="AA104" s="39"/>
      <c r="AB104" s="39"/>
      <c r="AC104" s="39"/>
      <c r="AD104" s="39"/>
      <c r="AE104" s="39"/>
      <c r="AT104" s="18" t="s">
        <v>285</v>
      </c>
      <c r="AU104" s="18" t="s">
        <v>84</v>
      </c>
    </row>
    <row r="105" s="2" customFormat="1" ht="16.5" customHeight="1">
      <c r="A105" s="39"/>
      <c r="B105" s="40"/>
      <c r="C105" s="213" t="s">
        <v>199</v>
      </c>
      <c r="D105" s="213" t="s">
        <v>153</v>
      </c>
      <c r="E105" s="214" t="s">
        <v>679</v>
      </c>
      <c r="F105" s="215" t="s">
        <v>680</v>
      </c>
      <c r="G105" s="216" t="s">
        <v>339</v>
      </c>
      <c r="H105" s="217">
        <v>1</v>
      </c>
      <c r="I105" s="218"/>
      <c r="J105" s="219">
        <f>ROUND(I105*H105,2)</f>
        <v>0</v>
      </c>
      <c r="K105" s="215" t="s">
        <v>157</v>
      </c>
      <c r="L105" s="45"/>
      <c r="M105" s="220" t="s">
        <v>19</v>
      </c>
      <c r="N105" s="221" t="s">
        <v>46</v>
      </c>
      <c r="O105" s="85"/>
      <c r="P105" s="222">
        <f>O105*H105</f>
        <v>0</v>
      </c>
      <c r="Q105" s="222">
        <v>0</v>
      </c>
      <c r="R105" s="222">
        <f>Q105*H105</f>
        <v>0</v>
      </c>
      <c r="S105" s="222">
        <v>0</v>
      </c>
      <c r="T105" s="223">
        <f>S105*H105</f>
        <v>0</v>
      </c>
      <c r="U105" s="39"/>
      <c r="V105" s="39"/>
      <c r="W105" s="39"/>
      <c r="X105" s="39"/>
      <c r="Y105" s="39"/>
      <c r="Z105" s="39"/>
      <c r="AA105" s="39"/>
      <c r="AB105" s="39"/>
      <c r="AC105" s="39"/>
      <c r="AD105" s="39"/>
      <c r="AE105" s="39"/>
      <c r="AR105" s="224" t="s">
        <v>656</v>
      </c>
      <c r="AT105" s="224" t="s">
        <v>153</v>
      </c>
      <c r="AU105" s="224" t="s">
        <v>84</v>
      </c>
      <c r="AY105" s="18" t="s">
        <v>151</v>
      </c>
      <c r="BE105" s="225">
        <f>IF(N105="základní",J105,0)</f>
        <v>0</v>
      </c>
      <c r="BF105" s="225">
        <f>IF(N105="snížená",J105,0)</f>
        <v>0</v>
      </c>
      <c r="BG105" s="225">
        <f>IF(N105="zákl. přenesená",J105,0)</f>
        <v>0</v>
      </c>
      <c r="BH105" s="225">
        <f>IF(N105="sníž. přenesená",J105,0)</f>
        <v>0</v>
      </c>
      <c r="BI105" s="225">
        <f>IF(N105="nulová",J105,0)</f>
        <v>0</v>
      </c>
      <c r="BJ105" s="18" t="s">
        <v>82</v>
      </c>
      <c r="BK105" s="225">
        <f>ROUND(I105*H105,2)</f>
        <v>0</v>
      </c>
      <c r="BL105" s="18" t="s">
        <v>656</v>
      </c>
      <c r="BM105" s="224" t="s">
        <v>681</v>
      </c>
    </row>
    <row r="106" s="2" customFormat="1" ht="16.5" customHeight="1">
      <c r="A106" s="39"/>
      <c r="B106" s="40"/>
      <c r="C106" s="213" t="s">
        <v>207</v>
      </c>
      <c r="D106" s="213" t="s">
        <v>153</v>
      </c>
      <c r="E106" s="214" t="s">
        <v>682</v>
      </c>
      <c r="F106" s="215" t="s">
        <v>683</v>
      </c>
      <c r="G106" s="216" t="s">
        <v>339</v>
      </c>
      <c r="H106" s="217">
        <v>1</v>
      </c>
      <c r="I106" s="218"/>
      <c r="J106" s="219">
        <f>ROUND(I106*H106,2)</f>
        <v>0</v>
      </c>
      <c r="K106" s="215" t="s">
        <v>157</v>
      </c>
      <c r="L106" s="45"/>
      <c r="M106" s="220" t="s">
        <v>19</v>
      </c>
      <c r="N106" s="221" t="s">
        <v>46</v>
      </c>
      <c r="O106" s="85"/>
      <c r="P106" s="222">
        <f>O106*H106</f>
        <v>0</v>
      </c>
      <c r="Q106" s="222">
        <v>0</v>
      </c>
      <c r="R106" s="222">
        <f>Q106*H106</f>
        <v>0</v>
      </c>
      <c r="S106" s="222">
        <v>0</v>
      </c>
      <c r="T106" s="223">
        <f>S106*H106</f>
        <v>0</v>
      </c>
      <c r="U106" s="39"/>
      <c r="V106" s="39"/>
      <c r="W106" s="39"/>
      <c r="X106" s="39"/>
      <c r="Y106" s="39"/>
      <c r="Z106" s="39"/>
      <c r="AA106" s="39"/>
      <c r="AB106" s="39"/>
      <c r="AC106" s="39"/>
      <c r="AD106" s="39"/>
      <c r="AE106" s="39"/>
      <c r="AR106" s="224" t="s">
        <v>656</v>
      </c>
      <c r="AT106" s="224" t="s">
        <v>153</v>
      </c>
      <c r="AU106" s="224" t="s">
        <v>84</v>
      </c>
      <c r="AY106" s="18" t="s">
        <v>151</v>
      </c>
      <c r="BE106" s="225">
        <f>IF(N106="základní",J106,0)</f>
        <v>0</v>
      </c>
      <c r="BF106" s="225">
        <f>IF(N106="snížená",J106,0)</f>
        <v>0</v>
      </c>
      <c r="BG106" s="225">
        <f>IF(N106="zákl. přenesená",J106,0)</f>
        <v>0</v>
      </c>
      <c r="BH106" s="225">
        <f>IF(N106="sníž. přenesená",J106,0)</f>
        <v>0</v>
      </c>
      <c r="BI106" s="225">
        <f>IF(N106="nulová",J106,0)</f>
        <v>0</v>
      </c>
      <c r="BJ106" s="18" t="s">
        <v>82</v>
      </c>
      <c r="BK106" s="225">
        <f>ROUND(I106*H106,2)</f>
        <v>0</v>
      </c>
      <c r="BL106" s="18" t="s">
        <v>656</v>
      </c>
      <c r="BM106" s="224" t="s">
        <v>684</v>
      </c>
    </row>
    <row r="107" s="12" customFormat="1" ht="22.8" customHeight="1">
      <c r="A107" s="12"/>
      <c r="B107" s="197"/>
      <c r="C107" s="198"/>
      <c r="D107" s="199" t="s">
        <v>74</v>
      </c>
      <c r="E107" s="211" t="s">
        <v>685</v>
      </c>
      <c r="F107" s="211" t="s">
        <v>686</v>
      </c>
      <c r="G107" s="198"/>
      <c r="H107" s="198"/>
      <c r="I107" s="201"/>
      <c r="J107" s="212">
        <f>BK107</f>
        <v>0</v>
      </c>
      <c r="K107" s="198"/>
      <c r="L107" s="203"/>
      <c r="M107" s="204"/>
      <c r="N107" s="205"/>
      <c r="O107" s="205"/>
      <c r="P107" s="206">
        <f>SUM(P108:P113)</f>
        <v>0</v>
      </c>
      <c r="Q107" s="205"/>
      <c r="R107" s="206">
        <f>SUM(R108:R113)</f>
        <v>0</v>
      </c>
      <c r="S107" s="205"/>
      <c r="T107" s="207">
        <f>SUM(T108:T113)</f>
        <v>0</v>
      </c>
      <c r="U107" s="12"/>
      <c r="V107" s="12"/>
      <c r="W107" s="12"/>
      <c r="X107" s="12"/>
      <c r="Y107" s="12"/>
      <c r="Z107" s="12"/>
      <c r="AA107" s="12"/>
      <c r="AB107" s="12"/>
      <c r="AC107" s="12"/>
      <c r="AD107" s="12"/>
      <c r="AE107" s="12"/>
      <c r="AR107" s="208" t="s">
        <v>188</v>
      </c>
      <c r="AT107" s="209" t="s">
        <v>74</v>
      </c>
      <c r="AU107" s="209" t="s">
        <v>82</v>
      </c>
      <c r="AY107" s="208" t="s">
        <v>151</v>
      </c>
      <c r="BK107" s="210">
        <f>SUM(BK108:BK113)</f>
        <v>0</v>
      </c>
    </row>
    <row r="108" s="2" customFormat="1" ht="16.5" customHeight="1">
      <c r="A108" s="39"/>
      <c r="B108" s="40"/>
      <c r="C108" s="213" t="s">
        <v>213</v>
      </c>
      <c r="D108" s="213" t="s">
        <v>153</v>
      </c>
      <c r="E108" s="214" t="s">
        <v>687</v>
      </c>
      <c r="F108" s="215" t="s">
        <v>688</v>
      </c>
      <c r="G108" s="216" t="s">
        <v>339</v>
      </c>
      <c r="H108" s="217">
        <v>1</v>
      </c>
      <c r="I108" s="218"/>
      <c r="J108" s="219">
        <f>ROUND(I108*H108,2)</f>
        <v>0</v>
      </c>
      <c r="K108" s="215" t="s">
        <v>157</v>
      </c>
      <c r="L108" s="45"/>
      <c r="M108" s="220" t="s">
        <v>19</v>
      </c>
      <c r="N108" s="221" t="s">
        <v>46</v>
      </c>
      <c r="O108" s="85"/>
      <c r="P108" s="222">
        <f>O108*H108</f>
        <v>0</v>
      </c>
      <c r="Q108" s="222">
        <v>0</v>
      </c>
      <c r="R108" s="222">
        <f>Q108*H108</f>
        <v>0</v>
      </c>
      <c r="S108" s="222">
        <v>0</v>
      </c>
      <c r="T108" s="223">
        <f>S108*H108</f>
        <v>0</v>
      </c>
      <c r="U108" s="39"/>
      <c r="V108" s="39"/>
      <c r="W108" s="39"/>
      <c r="X108" s="39"/>
      <c r="Y108" s="39"/>
      <c r="Z108" s="39"/>
      <c r="AA108" s="39"/>
      <c r="AB108" s="39"/>
      <c r="AC108" s="39"/>
      <c r="AD108" s="39"/>
      <c r="AE108" s="39"/>
      <c r="AR108" s="224" t="s">
        <v>656</v>
      </c>
      <c r="AT108" s="224" t="s">
        <v>153</v>
      </c>
      <c r="AU108" s="224" t="s">
        <v>84</v>
      </c>
      <c r="AY108" s="18" t="s">
        <v>151</v>
      </c>
      <c r="BE108" s="225">
        <f>IF(N108="základní",J108,0)</f>
        <v>0</v>
      </c>
      <c r="BF108" s="225">
        <f>IF(N108="snížená",J108,0)</f>
        <v>0</v>
      </c>
      <c r="BG108" s="225">
        <f>IF(N108="zákl. přenesená",J108,0)</f>
        <v>0</v>
      </c>
      <c r="BH108" s="225">
        <f>IF(N108="sníž. přenesená",J108,0)</f>
        <v>0</v>
      </c>
      <c r="BI108" s="225">
        <f>IF(N108="nulová",J108,0)</f>
        <v>0</v>
      </c>
      <c r="BJ108" s="18" t="s">
        <v>82</v>
      </c>
      <c r="BK108" s="225">
        <f>ROUND(I108*H108,2)</f>
        <v>0</v>
      </c>
      <c r="BL108" s="18" t="s">
        <v>656</v>
      </c>
      <c r="BM108" s="224" t="s">
        <v>689</v>
      </c>
    </row>
    <row r="109" s="2" customFormat="1" ht="16.5" customHeight="1">
      <c r="A109" s="39"/>
      <c r="B109" s="40"/>
      <c r="C109" s="213" t="s">
        <v>223</v>
      </c>
      <c r="D109" s="213" t="s">
        <v>153</v>
      </c>
      <c r="E109" s="214" t="s">
        <v>690</v>
      </c>
      <c r="F109" s="215" t="s">
        <v>691</v>
      </c>
      <c r="G109" s="216" t="s">
        <v>339</v>
      </c>
      <c r="H109" s="217">
        <v>1</v>
      </c>
      <c r="I109" s="218"/>
      <c r="J109" s="219">
        <f>ROUND(I109*H109,2)</f>
        <v>0</v>
      </c>
      <c r="K109" s="215" t="s">
        <v>157</v>
      </c>
      <c r="L109" s="45"/>
      <c r="M109" s="220" t="s">
        <v>19</v>
      </c>
      <c r="N109" s="221" t="s">
        <v>46</v>
      </c>
      <c r="O109" s="85"/>
      <c r="P109" s="222">
        <f>O109*H109</f>
        <v>0</v>
      </c>
      <c r="Q109" s="222">
        <v>0</v>
      </c>
      <c r="R109" s="222">
        <f>Q109*H109</f>
        <v>0</v>
      </c>
      <c r="S109" s="222">
        <v>0</v>
      </c>
      <c r="T109" s="223">
        <f>S109*H109</f>
        <v>0</v>
      </c>
      <c r="U109" s="39"/>
      <c r="V109" s="39"/>
      <c r="W109" s="39"/>
      <c r="X109" s="39"/>
      <c r="Y109" s="39"/>
      <c r="Z109" s="39"/>
      <c r="AA109" s="39"/>
      <c r="AB109" s="39"/>
      <c r="AC109" s="39"/>
      <c r="AD109" s="39"/>
      <c r="AE109" s="39"/>
      <c r="AR109" s="224" t="s">
        <v>656</v>
      </c>
      <c r="AT109" s="224" t="s">
        <v>153</v>
      </c>
      <c r="AU109" s="224" t="s">
        <v>84</v>
      </c>
      <c r="AY109" s="18" t="s">
        <v>151</v>
      </c>
      <c r="BE109" s="225">
        <f>IF(N109="základní",J109,0)</f>
        <v>0</v>
      </c>
      <c r="BF109" s="225">
        <f>IF(N109="snížená",J109,0)</f>
        <v>0</v>
      </c>
      <c r="BG109" s="225">
        <f>IF(N109="zákl. přenesená",J109,0)</f>
        <v>0</v>
      </c>
      <c r="BH109" s="225">
        <f>IF(N109="sníž. přenesená",J109,0)</f>
        <v>0</v>
      </c>
      <c r="BI109" s="225">
        <f>IF(N109="nulová",J109,0)</f>
        <v>0</v>
      </c>
      <c r="BJ109" s="18" t="s">
        <v>82</v>
      </c>
      <c r="BK109" s="225">
        <f>ROUND(I109*H109,2)</f>
        <v>0</v>
      </c>
      <c r="BL109" s="18" t="s">
        <v>656</v>
      </c>
      <c r="BM109" s="224" t="s">
        <v>692</v>
      </c>
    </row>
    <row r="110" s="2" customFormat="1" ht="16.5" customHeight="1">
      <c r="A110" s="39"/>
      <c r="B110" s="40"/>
      <c r="C110" s="213" t="s">
        <v>230</v>
      </c>
      <c r="D110" s="213" t="s">
        <v>153</v>
      </c>
      <c r="E110" s="214" t="s">
        <v>693</v>
      </c>
      <c r="F110" s="215" t="s">
        <v>694</v>
      </c>
      <c r="G110" s="216" t="s">
        <v>339</v>
      </c>
      <c r="H110" s="217">
        <v>1</v>
      </c>
      <c r="I110" s="218"/>
      <c r="J110" s="219">
        <f>ROUND(I110*H110,2)</f>
        <v>0</v>
      </c>
      <c r="K110" s="215" t="s">
        <v>157</v>
      </c>
      <c r="L110" s="45"/>
      <c r="M110" s="220" t="s">
        <v>19</v>
      </c>
      <c r="N110" s="221" t="s">
        <v>46</v>
      </c>
      <c r="O110" s="85"/>
      <c r="P110" s="222">
        <f>O110*H110</f>
        <v>0</v>
      </c>
      <c r="Q110" s="222">
        <v>0</v>
      </c>
      <c r="R110" s="222">
        <f>Q110*H110</f>
        <v>0</v>
      </c>
      <c r="S110" s="222">
        <v>0</v>
      </c>
      <c r="T110" s="223">
        <f>S110*H110</f>
        <v>0</v>
      </c>
      <c r="U110" s="39"/>
      <c r="V110" s="39"/>
      <c r="W110" s="39"/>
      <c r="X110" s="39"/>
      <c r="Y110" s="39"/>
      <c r="Z110" s="39"/>
      <c r="AA110" s="39"/>
      <c r="AB110" s="39"/>
      <c r="AC110" s="39"/>
      <c r="AD110" s="39"/>
      <c r="AE110" s="39"/>
      <c r="AR110" s="224" t="s">
        <v>656</v>
      </c>
      <c r="AT110" s="224" t="s">
        <v>153</v>
      </c>
      <c r="AU110" s="224" t="s">
        <v>84</v>
      </c>
      <c r="AY110" s="18" t="s">
        <v>151</v>
      </c>
      <c r="BE110" s="225">
        <f>IF(N110="základní",J110,0)</f>
        <v>0</v>
      </c>
      <c r="BF110" s="225">
        <f>IF(N110="snížená",J110,0)</f>
        <v>0</v>
      </c>
      <c r="BG110" s="225">
        <f>IF(N110="zákl. přenesená",J110,0)</f>
        <v>0</v>
      </c>
      <c r="BH110" s="225">
        <f>IF(N110="sníž. přenesená",J110,0)</f>
        <v>0</v>
      </c>
      <c r="BI110" s="225">
        <f>IF(N110="nulová",J110,0)</f>
        <v>0</v>
      </c>
      <c r="BJ110" s="18" t="s">
        <v>82</v>
      </c>
      <c r="BK110" s="225">
        <f>ROUND(I110*H110,2)</f>
        <v>0</v>
      </c>
      <c r="BL110" s="18" t="s">
        <v>656</v>
      </c>
      <c r="BM110" s="224" t="s">
        <v>695</v>
      </c>
    </row>
    <row r="111" s="2" customFormat="1" ht="16.5" customHeight="1">
      <c r="A111" s="39"/>
      <c r="B111" s="40"/>
      <c r="C111" s="213" t="s">
        <v>235</v>
      </c>
      <c r="D111" s="213" t="s">
        <v>153</v>
      </c>
      <c r="E111" s="214" t="s">
        <v>696</v>
      </c>
      <c r="F111" s="215" t="s">
        <v>697</v>
      </c>
      <c r="G111" s="216" t="s">
        <v>339</v>
      </c>
      <c r="H111" s="217">
        <v>1</v>
      </c>
      <c r="I111" s="218"/>
      <c r="J111" s="219">
        <f>ROUND(I111*H111,2)</f>
        <v>0</v>
      </c>
      <c r="K111" s="215" t="s">
        <v>157</v>
      </c>
      <c r="L111" s="45"/>
      <c r="M111" s="220" t="s">
        <v>19</v>
      </c>
      <c r="N111" s="221" t="s">
        <v>46</v>
      </c>
      <c r="O111" s="85"/>
      <c r="P111" s="222">
        <f>O111*H111</f>
        <v>0</v>
      </c>
      <c r="Q111" s="222">
        <v>0</v>
      </c>
      <c r="R111" s="222">
        <f>Q111*H111</f>
        <v>0</v>
      </c>
      <c r="S111" s="222">
        <v>0</v>
      </c>
      <c r="T111" s="223">
        <f>S111*H111</f>
        <v>0</v>
      </c>
      <c r="U111" s="39"/>
      <c r="V111" s="39"/>
      <c r="W111" s="39"/>
      <c r="X111" s="39"/>
      <c r="Y111" s="39"/>
      <c r="Z111" s="39"/>
      <c r="AA111" s="39"/>
      <c r="AB111" s="39"/>
      <c r="AC111" s="39"/>
      <c r="AD111" s="39"/>
      <c r="AE111" s="39"/>
      <c r="AR111" s="224" t="s">
        <v>656</v>
      </c>
      <c r="AT111" s="224" t="s">
        <v>153</v>
      </c>
      <c r="AU111" s="224" t="s">
        <v>84</v>
      </c>
      <c r="AY111" s="18" t="s">
        <v>151</v>
      </c>
      <c r="BE111" s="225">
        <f>IF(N111="základní",J111,0)</f>
        <v>0</v>
      </c>
      <c r="BF111" s="225">
        <f>IF(N111="snížená",J111,0)</f>
        <v>0</v>
      </c>
      <c r="BG111" s="225">
        <f>IF(N111="zákl. přenesená",J111,0)</f>
        <v>0</v>
      </c>
      <c r="BH111" s="225">
        <f>IF(N111="sníž. přenesená",J111,0)</f>
        <v>0</v>
      </c>
      <c r="BI111" s="225">
        <f>IF(N111="nulová",J111,0)</f>
        <v>0</v>
      </c>
      <c r="BJ111" s="18" t="s">
        <v>82</v>
      </c>
      <c r="BK111" s="225">
        <f>ROUND(I111*H111,2)</f>
        <v>0</v>
      </c>
      <c r="BL111" s="18" t="s">
        <v>656</v>
      </c>
      <c r="BM111" s="224" t="s">
        <v>698</v>
      </c>
    </row>
    <row r="112" s="2" customFormat="1" ht="16.5" customHeight="1">
      <c r="A112" s="39"/>
      <c r="B112" s="40"/>
      <c r="C112" s="213" t="s">
        <v>239</v>
      </c>
      <c r="D112" s="213" t="s">
        <v>153</v>
      </c>
      <c r="E112" s="214" t="s">
        <v>699</v>
      </c>
      <c r="F112" s="215" t="s">
        <v>700</v>
      </c>
      <c r="G112" s="216" t="s">
        <v>339</v>
      </c>
      <c r="H112" s="217">
        <v>1</v>
      </c>
      <c r="I112" s="218"/>
      <c r="J112" s="219">
        <f>ROUND(I112*H112,2)</f>
        <v>0</v>
      </c>
      <c r="K112" s="215" t="s">
        <v>667</v>
      </c>
      <c r="L112" s="45"/>
      <c r="M112" s="220" t="s">
        <v>19</v>
      </c>
      <c r="N112" s="221" t="s">
        <v>46</v>
      </c>
      <c r="O112" s="85"/>
      <c r="P112" s="222">
        <f>O112*H112</f>
        <v>0</v>
      </c>
      <c r="Q112" s="222">
        <v>0</v>
      </c>
      <c r="R112" s="222">
        <f>Q112*H112</f>
        <v>0</v>
      </c>
      <c r="S112" s="222">
        <v>0</v>
      </c>
      <c r="T112" s="223">
        <f>S112*H112</f>
        <v>0</v>
      </c>
      <c r="U112" s="39"/>
      <c r="V112" s="39"/>
      <c r="W112" s="39"/>
      <c r="X112" s="39"/>
      <c r="Y112" s="39"/>
      <c r="Z112" s="39"/>
      <c r="AA112" s="39"/>
      <c r="AB112" s="39"/>
      <c r="AC112" s="39"/>
      <c r="AD112" s="39"/>
      <c r="AE112" s="39"/>
      <c r="AR112" s="224" t="s">
        <v>656</v>
      </c>
      <c r="AT112" s="224" t="s">
        <v>153</v>
      </c>
      <c r="AU112" s="224" t="s">
        <v>84</v>
      </c>
      <c r="AY112" s="18" t="s">
        <v>151</v>
      </c>
      <c r="BE112" s="225">
        <f>IF(N112="základní",J112,0)</f>
        <v>0</v>
      </c>
      <c r="BF112" s="225">
        <f>IF(N112="snížená",J112,0)</f>
        <v>0</v>
      </c>
      <c r="BG112" s="225">
        <f>IF(N112="zákl. přenesená",J112,0)</f>
        <v>0</v>
      </c>
      <c r="BH112" s="225">
        <f>IF(N112="sníž. přenesená",J112,0)</f>
        <v>0</v>
      </c>
      <c r="BI112" s="225">
        <f>IF(N112="nulová",J112,0)</f>
        <v>0</v>
      </c>
      <c r="BJ112" s="18" t="s">
        <v>82</v>
      </c>
      <c r="BK112" s="225">
        <f>ROUND(I112*H112,2)</f>
        <v>0</v>
      </c>
      <c r="BL112" s="18" t="s">
        <v>656</v>
      </c>
      <c r="BM112" s="224" t="s">
        <v>701</v>
      </c>
    </row>
    <row r="113" s="2" customFormat="1">
      <c r="A113" s="39"/>
      <c r="B113" s="40"/>
      <c r="C113" s="41"/>
      <c r="D113" s="228" t="s">
        <v>285</v>
      </c>
      <c r="E113" s="41"/>
      <c r="F113" s="269" t="s">
        <v>702</v>
      </c>
      <c r="G113" s="41"/>
      <c r="H113" s="41"/>
      <c r="I113" s="270"/>
      <c r="J113" s="41"/>
      <c r="K113" s="41"/>
      <c r="L113" s="45"/>
      <c r="M113" s="271"/>
      <c r="N113" s="272"/>
      <c r="O113" s="85"/>
      <c r="P113" s="85"/>
      <c r="Q113" s="85"/>
      <c r="R113" s="85"/>
      <c r="S113" s="85"/>
      <c r="T113" s="86"/>
      <c r="U113" s="39"/>
      <c r="V113" s="39"/>
      <c r="W113" s="39"/>
      <c r="X113" s="39"/>
      <c r="Y113" s="39"/>
      <c r="Z113" s="39"/>
      <c r="AA113" s="39"/>
      <c r="AB113" s="39"/>
      <c r="AC113" s="39"/>
      <c r="AD113" s="39"/>
      <c r="AE113" s="39"/>
      <c r="AT113" s="18" t="s">
        <v>285</v>
      </c>
      <c r="AU113" s="18" t="s">
        <v>84</v>
      </c>
    </row>
    <row r="114" s="12" customFormat="1" ht="22.8" customHeight="1">
      <c r="A114" s="12"/>
      <c r="B114" s="197"/>
      <c r="C114" s="198"/>
      <c r="D114" s="199" t="s">
        <v>74</v>
      </c>
      <c r="E114" s="211" t="s">
        <v>703</v>
      </c>
      <c r="F114" s="211" t="s">
        <v>704</v>
      </c>
      <c r="G114" s="198"/>
      <c r="H114" s="198"/>
      <c r="I114" s="201"/>
      <c r="J114" s="212">
        <f>BK114</f>
        <v>0</v>
      </c>
      <c r="K114" s="198"/>
      <c r="L114" s="203"/>
      <c r="M114" s="204"/>
      <c r="N114" s="205"/>
      <c r="O114" s="205"/>
      <c r="P114" s="206">
        <f>SUM(P115:P116)</f>
        <v>0</v>
      </c>
      <c r="Q114" s="205"/>
      <c r="R114" s="206">
        <f>SUM(R115:R116)</f>
        <v>0</v>
      </c>
      <c r="S114" s="205"/>
      <c r="T114" s="207">
        <f>SUM(T115:T116)</f>
        <v>0</v>
      </c>
      <c r="U114" s="12"/>
      <c r="V114" s="12"/>
      <c r="W114" s="12"/>
      <c r="X114" s="12"/>
      <c r="Y114" s="12"/>
      <c r="Z114" s="12"/>
      <c r="AA114" s="12"/>
      <c r="AB114" s="12"/>
      <c r="AC114" s="12"/>
      <c r="AD114" s="12"/>
      <c r="AE114" s="12"/>
      <c r="AR114" s="208" t="s">
        <v>188</v>
      </c>
      <c r="AT114" s="209" t="s">
        <v>74</v>
      </c>
      <c r="AU114" s="209" t="s">
        <v>82</v>
      </c>
      <c r="AY114" s="208" t="s">
        <v>151</v>
      </c>
      <c r="BK114" s="210">
        <f>SUM(BK115:BK116)</f>
        <v>0</v>
      </c>
    </row>
    <row r="115" s="2" customFormat="1" ht="16.5" customHeight="1">
      <c r="A115" s="39"/>
      <c r="B115" s="40"/>
      <c r="C115" s="213" t="s">
        <v>245</v>
      </c>
      <c r="D115" s="213" t="s">
        <v>153</v>
      </c>
      <c r="E115" s="214" t="s">
        <v>705</v>
      </c>
      <c r="F115" s="215" t="s">
        <v>706</v>
      </c>
      <c r="G115" s="216" t="s">
        <v>339</v>
      </c>
      <c r="H115" s="217">
        <v>1</v>
      </c>
      <c r="I115" s="218"/>
      <c r="J115" s="219">
        <f>ROUND(I115*H115,2)</f>
        <v>0</v>
      </c>
      <c r="K115" s="215" t="s">
        <v>157</v>
      </c>
      <c r="L115" s="45"/>
      <c r="M115" s="220" t="s">
        <v>19</v>
      </c>
      <c r="N115" s="221" t="s">
        <v>46</v>
      </c>
      <c r="O115" s="85"/>
      <c r="P115" s="222">
        <f>O115*H115</f>
        <v>0</v>
      </c>
      <c r="Q115" s="222">
        <v>0</v>
      </c>
      <c r="R115" s="222">
        <f>Q115*H115</f>
        <v>0</v>
      </c>
      <c r="S115" s="222">
        <v>0</v>
      </c>
      <c r="T115" s="223">
        <f>S115*H115</f>
        <v>0</v>
      </c>
      <c r="U115" s="39"/>
      <c r="V115" s="39"/>
      <c r="W115" s="39"/>
      <c r="X115" s="39"/>
      <c r="Y115" s="39"/>
      <c r="Z115" s="39"/>
      <c r="AA115" s="39"/>
      <c r="AB115" s="39"/>
      <c r="AC115" s="39"/>
      <c r="AD115" s="39"/>
      <c r="AE115" s="39"/>
      <c r="AR115" s="224" t="s">
        <v>656</v>
      </c>
      <c r="AT115" s="224" t="s">
        <v>153</v>
      </c>
      <c r="AU115" s="224" t="s">
        <v>84</v>
      </c>
      <c r="AY115" s="18" t="s">
        <v>151</v>
      </c>
      <c r="BE115" s="225">
        <f>IF(N115="základní",J115,0)</f>
        <v>0</v>
      </c>
      <c r="BF115" s="225">
        <f>IF(N115="snížená",J115,0)</f>
        <v>0</v>
      </c>
      <c r="BG115" s="225">
        <f>IF(N115="zákl. přenesená",J115,0)</f>
        <v>0</v>
      </c>
      <c r="BH115" s="225">
        <f>IF(N115="sníž. přenesená",J115,0)</f>
        <v>0</v>
      </c>
      <c r="BI115" s="225">
        <f>IF(N115="nulová",J115,0)</f>
        <v>0</v>
      </c>
      <c r="BJ115" s="18" t="s">
        <v>82</v>
      </c>
      <c r="BK115" s="225">
        <f>ROUND(I115*H115,2)</f>
        <v>0</v>
      </c>
      <c r="BL115" s="18" t="s">
        <v>656</v>
      </c>
      <c r="BM115" s="224" t="s">
        <v>707</v>
      </c>
    </row>
    <row r="116" s="2" customFormat="1" ht="16.5" customHeight="1">
      <c r="A116" s="39"/>
      <c r="B116" s="40"/>
      <c r="C116" s="213" t="s">
        <v>8</v>
      </c>
      <c r="D116" s="213" t="s">
        <v>153</v>
      </c>
      <c r="E116" s="214" t="s">
        <v>708</v>
      </c>
      <c r="F116" s="215" t="s">
        <v>709</v>
      </c>
      <c r="G116" s="216" t="s">
        <v>339</v>
      </c>
      <c r="H116" s="217">
        <v>1</v>
      </c>
      <c r="I116" s="218"/>
      <c r="J116" s="219">
        <f>ROUND(I116*H116,2)</f>
        <v>0</v>
      </c>
      <c r="K116" s="215" t="s">
        <v>157</v>
      </c>
      <c r="L116" s="45"/>
      <c r="M116" s="220" t="s">
        <v>19</v>
      </c>
      <c r="N116" s="221" t="s">
        <v>46</v>
      </c>
      <c r="O116" s="85"/>
      <c r="P116" s="222">
        <f>O116*H116</f>
        <v>0</v>
      </c>
      <c r="Q116" s="222">
        <v>0</v>
      </c>
      <c r="R116" s="222">
        <f>Q116*H116</f>
        <v>0</v>
      </c>
      <c r="S116" s="222">
        <v>0</v>
      </c>
      <c r="T116" s="223">
        <f>S116*H116</f>
        <v>0</v>
      </c>
      <c r="U116" s="39"/>
      <c r="V116" s="39"/>
      <c r="W116" s="39"/>
      <c r="X116" s="39"/>
      <c r="Y116" s="39"/>
      <c r="Z116" s="39"/>
      <c r="AA116" s="39"/>
      <c r="AB116" s="39"/>
      <c r="AC116" s="39"/>
      <c r="AD116" s="39"/>
      <c r="AE116" s="39"/>
      <c r="AR116" s="224" t="s">
        <v>656</v>
      </c>
      <c r="AT116" s="224" t="s">
        <v>153</v>
      </c>
      <c r="AU116" s="224" t="s">
        <v>84</v>
      </c>
      <c r="AY116" s="18" t="s">
        <v>151</v>
      </c>
      <c r="BE116" s="225">
        <f>IF(N116="základní",J116,0)</f>
        <v>0</v>
      </c>
      <c r="BF116" s="225">
        <f>IF(N116="snížená",J116,0)</f>
        <v>0</v>
      </c>
      <c r="BG116" s="225">
        <f>IF(N116="zákl. přenesená",J116,0)</f>
        <v>0</v>
      </c>
      <c r="BH116" s="225">
        <f>IF(N116="sníž. přenesená",J116,0)</f>
        <v>0</v>
      </c>
      <c r="BI116" s="225">
        <f>IF(N116="nulová",J116,0)</f>
        <v>0</v>
      </c>
      <c r="BJ116" s="18" t="s">
        <v>82</v>
      </c>
      <c r="BK116" s="225">
        <f>ROUND(I116*H116,2)</f>
        <v>0</v>
      </c>
      <c r="BL116" s="18" t="s">
        <v>656</v>
      </c>
      <c r="BM116" s="224" t="s">
        <v>710</v>
      </c>
    </row>
    <row r="117" s="12" customFormat="1" ht="22.8" customHeight="1">
      <c r="A117" s="12"/>
      <c r="B117" s="197"/>
      <c r="C117" s="198"/>
      <c r="D117" s="199" t="s">
        <v>74</v>
      </c>
      <c r="E117" s="211" t="s">
        <v>711</v>
      </c>
      <c r="F117" s="211" t="s">
        <v>712</v>
      </c>
      <c r="G117" s="198"/>
      <c r="H117" s="198"/>
      <c r="I117" s="201"/>
      <c r="J117" s="212">
        <f>BK117</f>
        <v>0</v>
      </c>
      <c r="K117" s="198"/>
      <c r="L117" s="203"/>
      <c r="M117" s="204"/>
      <c r="N117" s="205"/>
      <c r="O117" s="205"/>
      <c r="P117" s="206">
        <f>SUM(P118:P119)</f>
        <v>0</v>
      </c>
      <c r="Q117" s="205"/>
      <c r="R117" s="206">
        <f>SUM(R118:R119)</f>
        <v>0</v>
      </c>
      <c r="S117" s="205"/>
      <c r="T117" s="207">
        <f>SUM(T118:T119)</f>
        <v>0</v>
      </c>
      <c r="U117" s="12"/>
      <c r="V117" s="12"/>
      <c r="W117" s="12"/>
      <c r="X117" s="12"/>
      <c r="Y117" s="12"/>
      <c r="Z117" s="12"/>
      <c r="AA117" s="12"/>
      <c r="AB117" s="12"/>
      <c r="AC117" s="12"/>
      <c r="AD117" s="12"/>
      <c r="AE117" s="12"/>
      <c r="AR117" s="208" t="s">
        <v>188</v>
      </c>
      <c r="AT117" s="209" t="s">
        <v>74</v>
      </c>
      <c r="AU117" s="209" t="s">
        <v>82</v>
      </c>
      <c r="AY117" s="208" t="s">
        <v>151</v>
      </c>
      <c r="BK117" s="210">
        <f>SUM(BK118:BK119)</f>
        <v>0</v>
      </c>
    </row>
    <row r="118" s="2" customFormat="1" ht="16.5" customHeight="1">
      <c r="A118" s="39"/>
      <c r="B118" s="40"/>
      <c r="C118" s="213" t="s">
        <v>252</v>
      </c>
      <c r="D118" s="213" t="s">
        <v>153</v>
      </c>
      <c r="E118" s="214" t="s">
        <v>713</v>
      </c>
      <c r="F118" s="215" t="s">
        <v>714</v>
      </c>
      <c r="G118" s="216" t="s">
        <v>339</v>
      </c>
      <c r="H118" s="217">
        <v>1</v>
      </c>
      <c r="I118" s="218"/>
      <c r="J118" s="219">
        <f>ROUND(I118*H118,2)</f>
        <v>0</v>
      </c>
      <c r="K118" s="215" t="s">
        <v>667</v>
      </c>
      <c r="L118" s="45"/>
      <c r="M118" s="220" t="s">
        <v>19</v>
      </c>
      <c r="N118" s="221" t="s">
        <v>46</v>
      </c>
      <c r="O118" s="85"/>
      <c r="P118" s="222">
        <f>O118*H118</f>
        <v>0</v>
      </c>
      <c r="Q118" s="222">
        <v>0</v>
      </c>
      <c r="R118" s="222">
        <f>Q118*H118</f>
        <v>0</v>
      </c>
      <c r="S118" s="222">
        <v>0</v>
      </c>
      <c r="T118" s="223">
        <f>S118*H118</f>
        <v>0</v>
      </c>
      <c r="U118" s="39"/>
      <c r="V118" s="39"/>
      <c r="W118" s="39"/>
      <c r="X118" s="39"/>
      <c r="Y118" s="39"/>
      <c r="Z118" s="39"/>
      <c r="AA118" s="39"/>
      <c r="AB118" s="39"/>
      <c r="AC118" s="39"/>
      <c r="AD118" s="39"/>
      <c r="AE118" s="39"/>
      <c r="AR118" s="224" t="s">
        <v>656</v>
      </c>
      <c r="AT118" s="224" t="s">
        <v>153</v>
      </c>
      <c r="AU118" s="224" t="s">
        <v>84</v>
      </c>
      <c r="AY118" s="18" t="s">
        <v>151</v>
      </c>
      <c r="BE118" s="225">
        <f>IF(N118="základní",J118,0)</f>
        <v>0</v>
      </c>
      <c r="BF118" s="225">
        <f>IF(N118="snížená",J118,0)</f>
        <v>0</v>
      </c>
      <c r="BG118" s="225">
        <f>IF(N118="zákl. přenesená",J118,0)</f>
        <v>0</v>
      </c>
      <c r="BH118" s="225">
        <f>IF(N118="sníž. přenesená",J118,0)</f>
        <v>0</v>
      </c>
      <c r="BI118" s="225">
        <f>IF(N118="nulová",J118,0)</f>
        <v>0</v>
      </c>
      <c r="BJ118" s="18" t="s">
        <v>82</v>
      </c>
      <c r="BK118" s="225">
        <f>ROUND(I118*H118,2)</f>
        <v>0</v>
      </c>
      <c r="BL118" s="18" t="s">
        <v>656</v>
      </c>
      <c r="BM118" s="224" t="s">
        <v>715</v>
      </c>
    </row>
    <row r="119" s="2" customFormat="1">
      <c r="A119" s="39"/>
      <c r="B119" s="40"/>
      <c r="C119" s="41"/>
      <c r="D119" s="228" t="s">
        <v>285</v>
      </c>
      <c r="E119" s="41"/>
      <c r="F119" s="269" t="s">
        <v>716</v>
      </c>
      <c r="G119" s="41"/>
      <c r="H119" s="41"/>
      <c r="I119" s="270"/>
      <c r="J119" s="41"/>
      <c r="K119" s="41"/>
      <c r="L119" s="45"/>
      <c r="M119" s="279"/>
      <c r="N119" s="280"/>
      <c r="O119" s="276"/>
      <c r="P119" s="276"/>
      <c r="Q119" s="276"/>
      <c r="R119" s="276"/>
      <c r="S119" s="276"/>
      <c r="T119" s="281"/>
      <c r="U119" s="39"/>
      <c r="V119" s="39"/>
      <c r="W119" s="39"/>
      <c r="X119" s="39"/>
      <c r="Y119" s="39"/>
      <c r="Z119" s="39"/>
      <c r="AA119" s="39"/>
      <c r="AB119" s="39"/>
      <c r="AC119" s="39"/>
      <c r="AD119" s="39"/>
      <c r="AE119" s="39"/>
      <c r="AT119" s="18" t="s">
        <v>285</v>
      </c>
      <c r="AU119" s="18" t="s">
        <v>84</v>
      </c>
    </row>
    <row r="120" s="2" customFormat="1" ht="6.96" customHeight="1">
      <c r="A120" s="39"/>
      <c r="B120" s="60"/>
      <c r="C120" s="61"/>
      <c r="D120" s="61"/>
      <c r="E120" s="61"/>
      <c r="F120" s="61"/>
      <c r="G120" s="61"/>
      <c r="H120" s="61"/>
      <c r="I120" s="61"/>
      <c r="J120" s="61"/>
      <c r="K120" s="61"/>
      <c r="L120" s="45"/>
      <c r="M120" s="39"/>
      <c r="O120" s="39"/>
      <c r="P120" s="39"/>
      <c r="Q120" s="39"/>
      <c r="R120" s="39"/>
      <c r="S120" s="39"/>
      <c r="T120" s="39"/>
      <c r="U120" s="39"/>
      <c r="V120" s="39"/>
      <c r="W120" s="39"/>
      <c r="X120" s="39"/>
      <c r="Y120" s="39"/>
      <c r="Z120" s="39"/>
      <c r="AA120" s="39"/>
      <c r="AB120" s="39"/>
      <c r="AC120" s="39"/>
      <c r="AD120" s="39"/>
      <c r="AE120" s="39"/>
    </row>
  </sheetData>
  <sheetProtection sheet="1" autoFilter="0" formatColumns="0" formatRows="0" objects="1" scenarios="1" spinCount="100000" saltValue="Yc+bjppkr8MdG46WV4vmQSBnHFlIS6h2gParh7Tx1jrxh8fHUQvW5G+zYBKUvd6zrDLLCbeXKivy5+b4//gnOw==" hashValue="1RObdAis1UhJAPMxPa553yJ/btCe0EjQ9QPGTqy0SaR9jXFHVfrxNHYfy4fQ3q+faXz4N27ubSYLaE076KDBgg==" algorithmName="SHA-512" password="EDA2"/>
  <autoFilter ref="C90:K119"/>
  <mergeCells count="12">
    <mergeCell ref="E7:H7"/>
    <mergeCell ref="E9:H9"/>
    <mergeCell ref="E11:H11"/>
    <mergeCell ref="E20:H20"/>
    <mergeCell ref="E29:H29"/>
    <mergeCell ref="E50:H50"/>
    <mergeCell ref="E52:H52"/>
    <mergeCell ref="E54:H54"/>
    <mergeCell ref="E79:H79"/>
    <mergeCell ref="E81:H81"/>
    <mergeCell ref="E83:H83"/>
    <mergeCell ref="L2:V2"/>
  </mergeCells>
  <pageMargins left="0.39375" right="0.39375" top="0.39375" bottom="0.39375" header="0" footer="0"/>
  <pageSetup paperSize="9" orientation="landscape" blackAndWhite="1" fitToHeight="100"/>
  <headerFooter>
    <oddFooter>&amp;CStrana &amp;P z &amp;N</oddFooter>
  </headerFooter>
  <drawing r:id="rId1"/>
</worksheet>
</file>

<file path=xl/worksheets/sheet4.xml><?xml version="1.0" encoding="utf-8"?>
<worksheet xmlns:r="http://schemas.openxmlformats.org/officeDocument/2006/relationships" xmlns="http://schemas.openxmlformats.org/spreadsheetml/2006/main">
  <sheetPr>
    <pageSetUpPr fitToPage="1"/>
  </sheetPr>
  <sheetViews>
    <sheetView showGridLines="0" zoomScale="110" zoomScaleNormal="110" zoomScaleSheetLayoutView="60" zoomScalePageLayoutView="100" workbookViewId="0"/>
  </sheetViews>
  <cols>
    <col min="1" max="1" width="8.332031" style="282" customWidth="1"/>
    <col min="2" max="2" width="1.667969" style="282" customWidth="1"/>
    <col min="3" max="4" width="5" style="282" customWidth="1"/>
    <col min="5" max="5" width="11.66016" style="282" customWidth="1"/>
    <col min="6" max="6" width="9.160156" style="282" customWidth="1"/>
    <col min="7" max="7" width="5" style="282" customWidth="1"/>
    <col min="8" max="8" width="77.83203" style="282" customWidth="1"/>
    <col min="9" max="10" width="20" style="282" customWidth="1"/>
    <col min="11" max="11" width="1.667969" style="282" customWidth="1"/>
  </cols>
  <sheetData>
    <row r="1" s="1" customFormat="1" ht="37.5" customHeight="1"/>
    <row r="2" s="1" customFormat="1" ht="7.5" customHeight="1">
      <c r="B2" s="283"/>
      <c r="C2" s="284"/>
      <c r="D2" s="284"/>
      <c r="E2" s="284"/>
      <c r="F2" s="284"/>
      <c r="G2" s="284"/>
      <c r="H2" s="284"/>
      <c r="I2" s="284"/>
      <c r="J2" s="284"/>
      <c r="K2" s="285"/>
    </row>
    <row r="3" s="16" customFormat="1" ht="45" customHeight="1">
      <c r="B3" s="286"/>
      <c r="C3" s="287" t="s">
        <v>717</v>
      </c>
      <c r="D3" s="287"/>
      <c r="E3" s="287"/>
      <c r="F3" s="287"/>
      <c r="G3" s="287"/>
      <c r="H3" s="287"/>
      <c r="I3" s="287"/>
      <c r="J3" s="287"/>
      <c r="K3" s="288"/>
    </row>
    <row r="4" s="1" customFormat="1" ht="25.5" customHeight="1">
      <c r="B4" s="289"/>
      <c r="C4" s="290" t="s">
        <v>718</v>
      </c>
      <c r="D4" s="290"/>
      <c r="E4" s="290"/>
      <c r="F4" s="290"/>
      <c r="G4" s="290"/>
      <c r="H4" s="290"/>
      <c r="I4" s="290"/>
      <c r="J4" s="290"/>
      <c r="K4" s="291"/>
    </row>
    <row r="5" s="1" customFormat="1" ht="5.25" customHeight="1">
      <c r="B5" s="289"/>
      <c r="C5" s="292"/>
      <c r="D5" s="292"/>
      <c r="E5" s="292"/>
      <c r="F5" s="292"/>
      <c r="G5" s="292"/>
      <c r="H5" s="292"/>
      <c r="I5" s="292"/>
      <c r="J5" s="292"/>
      <c r="K5" s="291"/>
    </row>
    <row r="6" s="1" customFormat="1" ht="15" customHeight="1">
      <c r="B6" s="289"/>
      <c r="C6" s="293" t="s">
        <v>719</v>
      </c>
      <c r="D6" s="293"/>
      <c r="E6" s="293"/>
      <c r="F6" s="293"/>
      <c r="G6" s="293"/>
      <c r="H6" s="293"/>
      <c r="I6" s="293"/>
      <c r="J6" s="293"/>
      <c r="K6" s="291"/>
    </row>
    <row r="7" s="1" customFormat="1" ht="15" customHeight="1">
      <c r="B7" s="294"/>
      <c r="C7" s="293" t="s">
        <v>720</v>
      </c>
      <c r="D7" s="293"/>
      <c r="E7" s="293"/>
      <c r="F7" s="293"/>
      <c r="G7" s="293"/>
      <c r="H7" s="293"/>
      <c r="I7" s="293"/>
      <c r="J7" s="293"/>
      <c r="K7" s="291"/>
    </row>
    <row r="8" s="1" customFormat="1" ht="12.75" customHeight="1">
      <c r="B8" s="294"/>
      <c r="C8" s="293"/>
      <c r="D8" s="293"/>
      <c r="E8" s="293"/>
      <c r="F8" s="293"/>
      <c r="G8" s="293"/>
      <c r="H8" s="293"/>
      <c r="I8" s="293"/>
      <c r="J8" s="293"/>
      <c r="K8" s="291"/>
    </row>
    <row r="9" s="1" customFormat="1" ht="15" customHeight="1">
      <c r="B9" s="294"/>
      <c r="C9" s="293" t="s">
        <v>721</v>
      </c>
      <c r="D9" s="293"/>
      <c r="E9" s="293"/>
      <c r="F9" s="293"/>
      <c r="G9" s="293"/>
      <c r="H9" s="293"/>
      <c r="I9" s="293"/>
      <c r="J9" s="293"/>
      <c r="K9" s="291"/>
    </row>
    <row r="10" s="1" customFormat="1" ht="15" customHeight="1">
      <c r="B10" s="294"/>
      <c r="C10" s="293"/>
      <c r="D10" s="293" t="s">
        <v>722</v>
      </c>
      <c r="E10" s="293"/>
      <c r="F10" s="293"/>
      <c r="G10" s="293"/>
      <c r="H10" s="293"/>
      <c r="I10" s="293"/>
      <c r="J10" s="293"/>
      <c r="K10" s="291"/>
    </row>
    <row r="11" s="1" customFormat="1" ht="15" customHeight="1">
      <c r="B11" s="294"/>
      <c r="C11" s="295"/>
      <c r="D11" s="293" t="s">
        <v>723</v>
      </c>
      <c r="E11" s="293"/>
      <c r="F11" s="293"/>
      <c r="G11" s="293"/>
      <c r="H11" s="293"/>
      <c r="I11" s="293"/>
      <c r="J11" s="293"/>
      <c r="K11" s="291"/>
    </row>
    <row r="12" s="1" customFormat="1" ht="15" customHeight="1">
      <c r="B12" s="294"/>
      <c r="C12" s="295"/>
      <c r="D12" s="293"/>
      <c r="E12" s="293"/>
      <c r="F12" s="293"/>
      <c r="G12" s="293"/>
      <c r="H12" s="293"/>
      <c r="I12" s="293"/>
      <c r="J12" s="293"/>
      <c r="K12" s="291"/>
    </row>
    <row r="13" s="1" customFormat="1" ht="15" customHeight="1">
      <c r="B13" s="294"/>
      <c r="C13" s="295"/>
      <c r="D13" s="296" t="s">
        <v>724</v>
      </c>
      <c r="E13" s="293"/>
      <c r="F13" s="293"/>
      <c r="G13" s="293"/>
      <c r="H13" s="293"/>
      <c r="I13" s="293"/>
      <c r="J13" s="293"/>
      <c r="K13" s="291"/>
    </row>
    <row r="14" s="1" customFormat="1" ht="12.75" customHeight="1">
      <c r="B14" s="294"/>
      <c r="C14" s="295"/>
      <c r="D14" s="295"/>
      <c r="E14" s="295"/>
      <c r="F14" s="295"/>
      <c r="G14" s="295"/>
      <c r="H14" s="295"/>
      <c r="I14" s="295"/>
      <c r="J14" s="295"/>
      <c r="K14" s="291"/>
    </row>
    <row r="15" s="1" customFormat="1" ht="15" customHeight="1">
      <c r="B15" s="294"/>
      <c r="C15" s="295"/>
      <c r="D15" s="293" t="s">
        <v>725</v>
      </c>
      <c r="E15" s="293"/>
      <c r="F15" s="293"/>
      <c r="G15" s="293"/>
      <c r="H15" s="293"/>
      <c r="I15" s="293"/>
      <c r="J15" s="293"/>
      <c r="K15" s="291"/>
    </row>
    <row r="16" s="1" customFormat="1" ht="15" customHeight="1">
      <c r="B16" s="294"/>
      <c r="C16" s="295"/>
      <c r="D16" s="293" t="s">
        <v>726</v>
      </c>
      <c r="E16" s="293"/>
      <c r="F16" s="293"/>
      <c r="G16" s="293"/>
      <c r="H16" s="293"/>
      <c r="I16" s="293"/>
      <c r="J16" s="293"/>
      <c r="K16" s="291"/>
    </row>
    <row r="17" s="1" customFormat="1" ht="15" customHeight="1">
      <c r="B17" s="294"/>
      <c r="C17" s="295"/>
      <c r="D17" s="293" t="s">
        <v>727</v>
      </c>
      <c r="E17" s="293"/>
      <c r="F17" s="293"/>
      <c r="G17" s="293"/>
      <c r="H17" s="293"/>
      <c r="I17" s="293"/>
      <c r="J17" s="293"/>
      <c r="K17" s="291"/>
    </row>
    <row r="18" s="1" customFormat="1" ht="15" customHeight="1">
      <c r="B18" s="294"/>
      <c r="C18" s="295"/>
      <c r="D18" s="295"/>
      <c r="E18" s="297" t="s">
        <v>81</v>
      </c>
      <c r="F18" s="293" t="s">
        <v>728</v>
      </c>
      <c r="G18" s="293"/>
      <c r="H18" s="293"/>
      <c r="I18" s="293"/>
      <c r="J18" s="293"/>
      <c r="K18" s="291"/>
    </row>
    <row r="19" s="1" customFormat="1" ht="15" customHeight="1">
      <c r="B19" s="294"/>
      <c r="C19" s="295"/>
      <c r="D19" s="295"/>
      <c r="E19" s="297" t="s">
        <v>729</v>
      </c>
      <c r="F19" s="293" t="s">
        <v>730</v>
      </c>
      <c r="G19" s="293"/>
      <c r="H19" s="293"/>
      <c r="I19" s="293"/>
      <c r="J19" s="293"/>
      <c r="K19" s="291"/>
    </row>
    <row r="20" s="1" customFormat="1" ht="15" customHeight="1">
      <c r="B20" s="294"/>
      <c r="C20" s="295"/>
      <c r="D20" s="295"/>
      <c r="E20" s="297" t="s">
        <v>731</v>
      </c>
      <c r="F20" s="293" t="s">
        <v>732</v>
      </c>
      <c r="G20" s="293"/>
      <c r="H20" s="293"/>
      <c r="I20" s="293"/>
      <c r="J20" s="293"/>
      <c r="K20" s="291"/>
    </row>
    <row r="21" s="1" customFormat="1" ht="15" customHeight="1">
      <c r="B21" s="294"/>
      <c r="C21" s="295"/>
      <c r="D21" s="295"/>
      <c r="E21" s="297" t="s">
        <v>89</v>
      </c>
      <c r="F21" s="293" t="s">
        <v>90</v>
      </c>
      <c r="G21" s="293"/>
      <c r="H21" s="293"/>
      <c r="I21" s="293"/>
      <c r="J21" s="293"/>
      <c r="K21" s="291"/>
    </row>
    <row r="22" s="1" customFormat="1" ht="15" customHeight="1">
      <c r="B22" s="294"/>
      <c r="C22" s="295"/>
      <c r="D22" s="295"/>
      <c r="E22" s="297" t="s">
        <v>733</v>
      </c>
      <c r="F22" s="293" t="s">
        <v>511</v>
      </c>
      <c r="G22" s="293"/>
      <c r="H22" s="293"/>
      <c r="I22" s="293"/>
      <c r="J22" s="293"/>
      <c r="K22" s="291"/>
    </row>
    <row r="23" s="1" customFormat="1" ht="15" customHeight="1">
      <c r="B23" s="294"/>
      <c r="C23" s="295"/>
      <c r="D23" s="295"/>
      <c r="E23" s="297" t="s">
        <v>87</v>
      </c>
      <c r="F23" s="293" t="s">
        <v>734</v>
      </c>
      <c r="G23" s="293"/>
      <c r="H23" s="293"/>
      <c r="I23" s="293"/>
      <c r="J23" s="293"/>
      <c r="K23" s="291"/>
    </row>
    <row r="24" s="1" customFormat="1" ht="12.75" customHeight="1">
      <c r="B24" s="294"/>
      <c r="C24" s="295"/>
      <c r="D24" s="295"/>
      <c r="E24" s="295"/>
      <c r="F24" s="295"/>
      <c r="G24" s="295"/>
      <c r="H24" s="295"/>
      <c r="I24" s="295"/>
      <c r="J24" s="295"/>
      <c r="K24" s="291"/>
    </row>
    <row r="25" s="1" customFormat="1" ht="15" customHeight="1">
      <c r="B25" s="294"/>
      <c r="C25" s="293" t="s">
        <v>735</v>
      </c>
      <c r="D25" s="293"/>
      <c r="E25" s="293"/>
      <c r="F25" s="293"/>
      <c r="G25" s="293"/>
      <c r="H25" s="293"/>
      <c r="I25" s="293"/>
      <c r="J25" s="293"/>
      <c r="K25" s="291"/>
    </row>
    <row r="26" s="1" customFormat="1" ht="15" customHeight="1">
      <c r="B26" s="294"/>
      <c r="C26" s="293" t="s">
        <v>736</v>
      </c>
      <c r="D26" s="293"/>
      <c r="E26" s="293"/>
      <c r="F26" s="293"/>
      <c r="G26" s="293"/>
      <c r="H26" s="293"/>
      <c r="I26" s="293"/>
      <c r="J26" s="293"/>
      <c r="K26" s="291"/>
    </row>
    <row r="27" s="1" customFormat="1" ht="15" customHeight="1">
      <c r="B27" s="294"/>
      <c r="C27" s="293"/>
      <c r="D27" s="293" t="s">
        <v>737</v>
      </c>
      <c r="E27" s="293"/>
      <c r="F27" s="293"/>
      <c r="G27" s="293"/>
      <c r="H27" s="293"/>
      <c r="I27" s="293"/>
      <c r="J27" s="293"/>
      <c r="K27" s="291"/>
    </row>
    <row r="28" s="1" customFormat="1" ht="15" customHeight="1">
      <c r="B28" s="294"/>
      <c r="C28" s="295"/>
      <c r="D28" s="293" t="s">
        <v>738</v>
      </c>
      <c r="E28" s="293"/>
      <c r="F28" s="293"/>
      <c r="G28" s="293"/>
      <c r="H28" s="293"/>
      <c r="I28" s="293"/>
      <c r="J28" s="293"/>
      <c r="K28" s="291"/>
    </row>
    <row r="29" s="1" customFormat="1" ht="12.75" customHeight="1">
      <c r="B29" s="294"/>
      <c r="C29" s="295"/>
      <c r="D29" s="295"/>
      <c r="E29" s="295"/>
      <c r="F29" s="295"/>
      <c r="G29" s="295"/>
      <c r="H29" s="295"/>
      <c r="I29" s="295"/>
      <c r="J29" s="295"/>
      <c r="K29" s="291"/>
    </row>
    <row r="30" s="1" customFormat="1" ht="15" customHeight="1">
      <c r="B30" s="294"/>
      <c r="C30" s="295"/>
      <c r="D30" s="293" t="s">
        <v>739</v>
      </c>
      <c r="E30" s="293"/>
      <c r="F30" s="293"/>
      <c r="G30" s="293"/>
      <c r="H30" s="293"/>
      <c r="I30" s="293"/>
      <c r="J30" s="293"/>
      <c r="K30" s="291"/>
    </row>
    <row r="31" s="1" customFormat="1" ht="15" customHeight="1">
      <c r="B31" s="294"/>
      <c r="C31" s="295"/>
      <c r="D31" s="293" t="s">
        <v>740</v>
      </c>
      <c r="E31" s="293"/>
      <c r="F31" s="293"/>
      <c r="G31" s="293"/>
      <c r="H31" s="293"/>
      <c r="I31" s="293"/>
      <c r="J31" s="293"/>
      <c r="K31" s="291"/>
    </row>
    <row r="32" s="1" customFormat="1" ht="12.75" customHeight="1">
      <c r="B32" s="294"/>
      <c r="C32" s="295"/>
      <c r="D32" s="295"/>
      <c r="E32" s="295"/>
      <c r="F32" s="295"/>
      <c r="G32" s="295"/>
      <c r="H32" s="295"/>
      <c r="I32" s="295"/>
      <c r="J32" s="295"/>
      <c r="K32" s="291"/>
    </row>
    <row r="33" s="1" customFormat="1" ht="15" customHeight="1">
      <c r="B33" s="294"/>
      <c r="C33" s="295"/>
      <c r="D33" s="293" t="s">
        <v>741</v>
      </c>
      <c r="E33" s="293"/>
      <c r="F33" s="293"/>
      <c r="G33" s="293"/>
      <c r="H33" s="293"/>
      <c r="I33" s="293"/>
      <c r="J33" s="293"/>
      <c r="K33" s="291"/>
    </row>
    <row r="34" s="1" customFormat="1" ht="15" customHeight="1">
      <c r="B34" s="294"/>
      <c r="C34" s="295"/>
      <c r="D34" s="293" t="s">
        <v>742</v>
      </c>
      <c r="E34" s="293"/>
      <c r="F34" s="293"/>
      <c r="G34" s="293"/>
      <c r="H34" s="293"/>
      <c r="I34" s="293"/>
      <c r="J34" s="293"/>
      <c r="K34" s="291"/>
    </row>
    <row r="35" s="1" customFormat="1" ht="15" customHeight="1">
      <c r="B35" s="294"/>
      <c r="C35" s="295"/>
      <c r="D35" s="293" t="s">
        <v>743</v>
      </c>
      <c r="E35" s="293"/>
      <c r="F35" s="293"/>
      <c r="G35" s="293"/>
      <c r="H35" s="293"/>
      <c r="I35" s="293"/>
      <c r="J35" s="293"/>
      <c r="K35" s="291"/>
    </row>
    <row r="36" s="1" customFormat="1" ht="15" customHeight="1">
      <c r="B36" s="294"/>
      <c r="C36" s="295"/>
      <c r="D36" s="293"/>
      <c r="E36" s="296" t="s">
        <v>137</v>
      </c>
      <c r="F36" s="293"/>
      <c r="G36" s="293" t="s">
        <v>744</v>
      </c>
      <c r="H36" s="293"/>
      <c r="I36" s="293"/>
      <c r="J36" s="293"/>
      <c r="K36" s="291"/>
    </row>
    <row r="37" s="1" customFormat="1" ht="30.75" customHeight="1">
      <c r="B37" s="294"/>
      <c r="C37" s="295"/>
      <c r="D37" s="293"/>
      <c r="E37" s="296" t="s">
        <v>745</v>
      </c>
      <c r="F37" s="293"/>
      <c r="G37" s="293" t="s">
        <v>746</v>
      </c>
      <c r="H37" s="293"/>
      <c r="I37" s="293"/>
      <c r="J37" s="293"/>
      <c r="K37" s="291"/>
    </row>
    <row r="38" s="1" customFormat="1" ht="15" customHeight="1">
      <c r="B38" s="294"/>
      <c r="C38" s="295"/>
      <c r="D38" s="293"/>
      <c r="E38" s="296" t="s">
        <v>56</v>
      </c>
      <c r="F38" s="293"/>
      <c r="G38" s="293" t="s">
        <v>747</v>
      </c>
      <c r="H38" s="293"/>
      <c r="I38" s="293"/>
      <c r="J38" s="293"/>
      <c r="K38" s="291"/>
    </row>
    <row r="39" s="1" customFormat="1" ht="15" customHeight="1">
      <c r="B39" s="294"/>
      <c r="C39" s="295"/>
      <c r="D39" s="293"/>
      <c r="E39" s="296" t="s">
        <v>57</v>
      </c>
      <c r="F39" s="293"/>
      <c r="G39" s="293" t="s">
        <v>748</v>
      </c>
      <c r="H39" s="293"/>
      <c r="I39" s="293"/>
      <c r="J39" s="293"/>
      <c r="K39" s="291"/>
    </row>
    <row r="40" s="1" customFormat="1" ht="15" customHeight="1">
      <c r="B40" s="294"/>
      <c r="C40" s="295"/>
      <c r="D40" s="293"/>
      <c r="E40" s="296" t="s">
        <v>138</v>
      </c>
      <c r="F40" s="293"/>
      <c r="G40" s="293" t="s">
        <v>749</v>
      </c>
      <c r="H40" s="293"/>
      <c r="I40" s="293"/>
      <c r="J40" s="293"/>
      <c r="K40" s="291"/>
    </row>
    <row r="41" s="1" customFormat="1" ht="15" customHeight="1">
      <c r="B41" s="294"/>
      <c r="C41" s="295"/>
      <c r="D41" s="293"/>
      <c r="E41" s="296" t="s">
        <v>139</v>
      </c>
      <c r="F41" s="293"/>
      <c r="G41" s="293" t="s">
        <v>750</v>
      </c>
      <c r="H41" s="293"/>
      <c r="I41" s="293"/>
      <c r="J41" s="293"/>
      <c r="K41" s="291"/>
    </row>
    <row r="42" s="1" customFormat="1" ht="15" customHeight="1">
      <c r="B42" s="294"/>
      <c r="C42" s="295"/>
      <c r="D42" s="293"/>
      <c r="E42" s="296" t="s">
        <v>751</v>
      </c>
      <c r="F42" s="293"/>
      <c r="G42" s="293" t="s">
        <v>752</v>
      </c>
      <c r="H42" s="293"/>
      <c r="I42" s="293"/>
      <c r="J42" s="293"/>
      <c r="K42" s="291"/>
    </row>
    <row r="43" s="1" customFormat="1" ht="15" customHeight="1">
      <c r="B43" s="294"/>
      <c r="C43" s="295"/>
      <c r="D43" s="293"/>
      <c r="E43" s="296"/>
      <c r="F43" s="293"/>
      <c r="G43" s="293" t="s">
        <v>753</v>
      </c>
      <c r="H43" s="293"/>
      <c r="I43" s="293"/>
      <c r="J43" s="293"/>
      <c r="K43" s="291"/>
    </row>
    <row r="44" s="1" customFormat="1" ht="15" customHeight="1">
      <c r="B44" s="294"/>
      <c r="C44" s="295"/>
      <c r="D44" s="293"/>
      <c r="E44" s="296" t="s">
        <v>754</v>
      </c>
      <c r="F44" s="293"/>
      <c r="G44" s="293" t="s">
        <v>755</v>
      </c>
      <c r="H44" s="293"/>
      <c r="I44" s="293"/>
      <c r="J44" s="293"/>
      <c r="K44" s="291"/>
    </row>
    <row r="45" s="1" customFormat="1" ht="15" customHeight="1">
      <c r="B45" s="294"/>
      <c r="C45" s="295"/>
      <c r="D45" s="293"/>
      <c r="E45" s="296" t="s">
        <v>141</v>
      </c>
      <c r="F45" s="293"/>
      <c r="G45" s="293" t="s">
        <v>756</v>
      </c>
      <c r="H45" s="293"/>
      <c r="I45" s="293"/>
      <c r="J45" s="293"/>
      <c r="K45" s="291"/>
    </row>
    <row r="46" s="1" customFormat="1" ht="12.75" customHeight="1">
      <c r="B46" s="294"/>
      <c r="C46" s="295"/>
      <c r="D46" s="293"/>
      <c r="E46" s="293"/>
      <c r="F46" s="293"/>
      <c r="G46" s="293"/>
      <c r="H46" s="293"/>
      <c r="I46" s="293"/>
      <c r="J46" s="293"/>
      <c r="K46" s="291"/>
    </row>
    <row r="47" s="1" customFormat="1" ht="15" customHeight="1">
      <c r="B47" s="294"/>
      <c r="C47" s="295"/>
      <c r="D47" s="293" t="s">
        <v>757</v>
      </c>
      <c r="E47" s="293"/>
      <c r="F47" s="293"/>
      <c r="G47" s="293"/>
      <c r="H47" s="293"/>
      <c r="I47" s="293"/>
      <c r="J47" s="293"/>
      <c r="K47" s="291"/>
    </row>
    <row r="48" s="1" customFormat="1" ht="15" customHeight="1">
      <c r="B48" s="294"/>
      <c r="C48" s="295"/>
      <c r="D48" s="295"/>
      <c r="E48" s="293" t="s">
        <v>758</v>
      </c>
      <c r="F48" s="293"/>
      <c r="G48" s="293"/>
      <c r="H48" s="293"/>
      <c r="I48" s="293"/>
      <c r="J48" s="293"/>
      <c r="K48" s="291"/>
    </row>
    <row r="49" s="1" customFormat="1" ht="15" customHeight="1">
      <c r="B49" s="294"/>
      <c r="C49" s="295"/>
      <c r="D49" s="295"/>
      <c r="E49" s="293" t="s">
        <v>759</v>
      </c>
      <c r="F49" s="293"/>
      <c r="G49" s="293"/>
      <c r="H49" s="293"/>
      <c r="I49" s="293"/>
      <c r="J49" s="293"/>
      <c r="K49" s="291"/>
    </row>
    <row r="50" s="1" customFormat="1" ht="15" customHeight="1">
      <c r="B50" s="294"/>
      <c r="C50" s="295"/>
      <c r="D50" s="295"/>
      <c r="E50" s="293" t="s">
        <v>760</v>
      </c>
      <c r="F50" s="293"/>
      <c r="G50" s="293"/>
      <c r="H50" s="293"/>
      <c r="I50" s="293"/>
      <c r="J50" s="293"/>
      <c r="K50" s="291"/>
    </row>
    <row r="51" s="1" customFormat="1" ht="15" customHeight="1">
      <c r="B51" s="294"/>
      <c r="C51" s="295"/>
      <c r="D51" s="293" t="s">
        <v>761</v>
      </c>
      <c r="E51" s="293"/>
      <c r="F51" s="293"/>
      <c r="G51" s="293"/>
      <c r="H51" s="293"/>
      <c r="I51" s="293"/>
      <c r="J51" s="293"/>
      <c r="K51" s="291"/>
    </row>
    <row r="52" s="1" customFormat="1" ht="25.5" customHeight="1">
      <c r="B52" s="289"/>
      <c r="C52" s="290" t="s">
        <v>762</v>
      </c>
      <c r="D52" s="290"/>
      <c r="E52" s="290"/>
      <c r="F52" s="290"/>
      <c r="G52" s="290"/>
      <c r="H52" s="290"/>
      <c r="I52" s="290"/>
      <c r="J52" s="290"/>
      <c r="K52" s="291"/>
    </row>
    <row r="53" s="1" customFormat="1" ht="5.25" customHeight="1">
      <c r="B53" s="289"/>
      <c r="C53" s="292"/>
      <c r="D53" s="292"/>
      <c r="E53" s="292"/>
      <c r="F53" s="292"/>
      <c r="G53" s="292"/>
      <c r="H53" s="292"/>
      <c r="I53" s="292"/>
      <c r="J53" s="292"/>
      <c r="K53" s="291"/>
    </row>
    <row r="54" s="1" customFormat="1" ht="15" customHeight="1">
      <c r="B54" s="289"/>
      <c r="C54" s="293" t="s">
        <v>763</v>
      </c>
      <c r="D54" s="293"/>
      <c r="E54" s="293"/>
      <c r="F54" s="293"/>
      <c r="G54" s="293"/>
      <c r="H54" s="293"/>
      <c r="I54" s="293"/>
      <c r="J54" s="293"/>
      <c r="K54" s="291"/>
    </row>
    <row r="55" s="1" customFormat="1" ht="15" customHeight="1">
      <c r="B55" s="289"/>
      <c r="C55" s="293" t="s">
        <v>764</v>
      </c>
      <c r="D55" s="293"/>
      <c r="E55" s="293"/>
      <c r="F55" s="293"/>
      <c r="G55" s="293"/>
      <c r="H55" s="293"/>
      <c r="I55" s="293"/>
      <c r="J55" s="293"/>
      <c r="K55" s="291"/>
    </row>
    <row r="56" s="1" customFormat="1" ht="12.75" customHeight="1">
      <c r="B56" s="289"/>
      <c r="C56" s="293"/>
      <c r="D56" s="293"/>
      <c r="E56" s="293"/>
      <c r="F56" s="293"/>
      <c r="G56" s="293"/>
      <c r="H56" s="293"/>
      <c r="I56" s="293"/>
      <c r="J56" s="293"/>
      <c r="K56" s="291"/>
    </row>
    <row r="57" s="1" customFormat="1" ht="15" customHeight="1">
      <c r="B57" s="289"/>
      <c r="C57" s="293" t="s">
        <v>765</v>
      </c>
      <c r="D57" s="293"/>
      <c r="E57" s="293"/>
      <c r="F57" s="293"/>
      <c r="G57" s="293"/>
      <c r="H57" s="293"/>
      <c r="I57" s="293"/>
      <c r="J57" s="293"/>
      <c r="K57" s="291"/>
    </row>
    <row r="58" s="1" customFormat="1" ht="15" customHeight="1">
      <c r="B58" s="289"/>
      <c r="C58" s="295"/>
      <c r="D58" s="293" t="s">
        <v>766</v>
      </c>
      <c r="E58" s="293"/>
      <c r="F58" s="293"/>
      <c r="G58" s="293"/>
      <c r="H58" s="293"/>
      <c r="I58" s="293"/>
      <c r="J58" s="293"/>
      <c r="K58" s="291"/>
    </row>
    <row r="59" s="1" customFormat="1" ht="15" customHeight="1">
      <c r="B59" s="289"/>
      <c r="C59" s="295"/>
      <c r="D59" s="293" t="s">
        <v>767</v>
      </c>
      <c r="E59" s="293"/>
      <c r="F59" s="293"/>
      <c r="G59" s="293"/>
      <c r="H59" s="293"/>
      <c r="I59" s="293"/>
      <c r="J59" s="293"/>
      <c r="K59" s="291"/>
    </row>
    <row r="60" s="1" customFormat="1" ht="15" customHeight="1">
      <c r="B60" s="289"/>
      <c r="C60" s="295"/>
      <c r="D60" s="293" t="s">
        <v>768</v>
      </c>
      <c r="E60" s="293"/>
      <c r="F60" s="293"/>
      <c r="G60" s="293"/>
      <c r="H60" s="293"/>
      <c r="I60" s="293"/>
      <c r="J60" s="293"/>
      <c r="K60" s="291"/>
    </row>
    <row r="61" s="1" customFormat="1" ht="15" customHeight="1">
      <c r="B61" s="289"/>
      <c r="C61" s="295"/>
      <c r="D61" s="293" t="s">
        <v>769</v>
      </c>
      <c r="E61" s="293"/>
      <c r="F61" s="293"/>
      <c r="G61" s="293"/>
      <c r="H61" s="293"/>
      <c r="I61" s="293"/>
      <c r="J61" s="293"/>
      <c r="K61" s="291"/>
    </row>
    <row r="62" s="1" customFormat="1" ht="15" customHeight="1">
      <c r="B62" s="289"/>
      <c r="C62" s="295"/>
      <c r="D62" s="298" t="s">
        <v>770</v>
      </c>
      <c r="E62" s="298"/>
      <c r="F62" s="298"/>
      <c r="G62" s="298"/>
      <c r="H62" s="298"/>
      <c r="I62" s="298"/>
      <c r="J62" s="298"/>
      <c r="K62" s="291"/>
    </row>
    <row r="63" s="1" customFormat="1" ht="15" customHeight="1">
      <c r="B63" s="289"/>
      <c r="C63" s="295"/>
      <c r="D63" s="293" t="s">
        <v>771</v>
      </c>
      <c r="E63" s="293"/>
      <c r="F63" s="293"/>
      <c r="G63" s="293"/>
      <c r="H63" s="293"/>
      <c r="I63" s="293"/>
      <c r="J63" s="293"/>
      <c r="K63" s="291"/>
    </row>
    <row r="64" s="1" customFormat="1" ht="12.75" customHeight="1">
      <c r="B64" s="289"/>
      <c r="C64" s="295"/>
      <c r="D64" s="295"/>
      <c r="E64" s="299"/>
      <c r="F64" s="295"/>
      <c r="G64" s="295"/>
      <c r="H64" s="295"/>
      <c r="I64" s="295"/>
      <c r="J64" s="295"/>
      <c r="K64" s="291"/>
    </row>
    <row r="65" s="1" customFormat="1" ht="15" customHeight="1">
      <c r="B65" s="289"/>
      <c r="C65" s="295"/>
      <c r="D65" s="293" t="s">
        <v>772</v>
      </c>
      <c r="E65" s="293"/>
      <c r="F65" s="293"/>
      <c r="G65" s="293"/>
      <c r="H65" s="293"/>
      <c r="I65" s="293"/>
      <c r="J65" s="293"/>
      <c r="K65" s="291"/>
    </row>
    <row r="66" s="1" customFormat="1" ht="15" customHeight="1">
      <c r="B66" s="289"/>
      <c r="C66" s="295"/>
      <c r="D66" s="298" t="s">
        <v>773</v>
      </c>
      <c r="E66" s="298"/>
      <c r="F66" s="298"/>
      <c r="G66" s="298"/>
      <c r="H66" s="298"/>
      <c r="I66" s="298"/>
      <c r="J66" s="298"/>
      <c r="K66" s="291"/>
    </row>
    <row r="67" s="1" customFormat="1" ht="15" customHeight="1">
      <c r="B67" s="289"/>
      <c r="C67" s="295"/>
      <c r="D67" s="293" t="s">
        <v>774</v>
      </c>
      <c r="E67" s="293"/>
      <c r="F67" s="293"/>
      <c r="G67" s="293"/>
      <c r="H67" s="293"/>
      <c r="I67" s="293"/>
      <c r="J67" s="293"/>
      <c r="K67" s="291"/>
    </row>
    <row r="68" s="1" customFormat="1" ht="15" customHeight="1">
      <c r="B68" s="289"/>
      <c r="C68" s="295"/>
      <c r="D68" s="293" t="s">
        <v>775</v>
      </c>
      <c r="E68" s="293"/>
      <c r="F68" s="293"/>
      <c r="G68" s="293"/>
      <c r="H68" s="293"/>
      <c r="I68" s="293"/>
      <c r="J68" s="293"/>
      <c r="K68" s="291"/>
    </row>
    <row r="69" s="1" customFormat="1" ht="15" customHeight="1">
      <c r="B69" s="289"/>
      <c r="C69" s="295"/>
      <c r="D69" s="293" t="s">
        <v>776</v>
      </c>
      <c r="E69" s="293"/>
      <c r="F69" s="293"/>
      <c r="G69" s="293"/>
      <c r="H69" s="293"/>
      <c r="I69" s="293"/>
      <c r="J69" s="293"/>
      <c r="K69" s="291"/>
    </row>
    <row r="70" s="1" customFormat="1" ht="15" customHeight="1">
      <c r="B70" s="289"/>
      <c r="C70" s="295"/>
      <c r="D70" s="293" t="s">
        <v>777</v>
      </c>
      <c r="E70" s="293"/>
      <c r="F70" s="293"/>
      <c r="G70" s="293"/>
      <c r="H70" s="293"/>
      <c r="I70" s="293"/>
      <c r="J70" s="293"/>
      <c r="K70" s="291"/>
    </row>
    <row r="71" s="1" customFormat="1" ht="12.75" customHeight="1">
      <c r="B71" s="300"/>
      <c r="C71" s="301"/>
      <c r="D71" s="301"/>
      <c r="E71" s="301"/>
      <c r="F71" s="301"/>
      <c r="G71" s="301"/>
      <c r="H71" s="301"/>
      <c r="I71" s="301"/>
      <c r="J71" s="301"/>
      <c r="K71" s="302"/>
    </row>
    <row r="72" s="1" customFormat="1" ht="18.75" customHeight="1">
      <c r="B72" s="303"/>
      <c r="C72" s="303"/>
      <c r="D72" s="303"/>
      <c r="E72" s="303"/>
      <c r="F72" s="303"/>
      <c r="G72" s="303"/>
      <c r="H72" s="303"/>
      <c r="I72" s="303"/>
      <c r="J72" s="303"/>
      <c r="K72" s="304"/>
    </row>
    <row r="73" s="1" customFormat="1" ht="18.75" customHeight="1">
      <c r="B73" s="304"/>
      <c r="C73" s="304"/>
      <c r="D73" s="304"/>
      <c r="E73" s="304"/>
      <c r="F73" s="304"/>
      <c r="G73" s="304"/>
      <c r="H73" s="304"/>
      <c r="I73" s="304"/>
      <c r="J73" s="304"/>
      <c r="K73" s="304"/>
    </row>
    <row r="74" s="1" customFormat="1" ht="7.5" customHeight="1">
      <c r="B74" s="305"/>
      <c r="C74" s="306"/>
      <c r="D74" s="306"/>
      <c r="E74" s="306"/>
      <c r="F74" s="306"/>
      <c r="G74" s="306"/>
      <c r="H74" s="306"/>
      <c r="I74" s="306"/>
      <c r="J74" s="306"/>
      <c r="K74" s="307"/>
    </row>
    <row r="75" s="1" customFormat="1" ht="45" customHeight="1">
      <c r="B75" s="308"/>
      <c r="C75" s="309" t="s">
        <v>778</v>
      </c>
      <c r="D75" s="309"/>
      <c r="E75" s="309"/>
      <c r="F75" s="309"/>
      <c r="G75" s="309"/>
      <c r="H75" s="309"/>
      <c r="I75" s="309"/>
      <c r="J75" s="309"/>
      <c r="K75" s="310"/>
    </row>
    <row r="76" s="1" customFormat="1" ht="17.25" customHeight="1">
      <c r="B76" s="308"/>
      <c r="C76" s="311" t="s">
        <v>779</v>
      </c>
      <c r="D76" s="311"/>
      <c r="E76" s="311"/>
      <c r="F76" s="311" t="s">
        <v>780</v>
      </c>
      <c r="G76" s="312"/>
      <c r="H76" s="311" t="s">
        <v>57</v>
      </c>
      <c r="I76" s="311" t="s">
        <v>60</v>
      </c>
      <c r="J76" s="311" t="s">
        <v>781</v>
      </c>
      <c r="K76" s="310"/>
    </row>
    <row r="77" s="1" customFormat="1" ht="17.25" customHeight="1">
      <c r="B77" s="308"/>
      <c r="C77" s="313" t="s">
        <v>782</v>
      </c>
      <c r="D77" s="313"/>
      <c r="E77" s="313"/>
      <c r="F77" s="314" t="s">
        <v>783</v>
      </c>
      <c r="G77" s="315"/>
      <c r="H77" s="313"/>
      <c r="I77" s="313"/>
      <c r="J77" s="313" t="s">
        <v>784</v>
      </c>
      <c r="K77" s="310"/>
    </row>
    <row r="78" s="1" customFormat="1" ht="5.25" customHeight="1">
      <c r="B78" s="308"/>
      <c r="C78" s="316"/>
      <c r="D78" s="316"/>
      <c r="E78" s="316"/>
      <c r="F78" s="316"/>
      <c r="G78" s="317"/>
      <c r="H78" s="316"/>
      <c r="I78" s="316"/>
      <c r="J78" s="316"/>
      <c r="K78" s="310"/>
    </row>
    <row r="79" s="1" customFormat="1" ht="15" customHeight="1">
      <c r="B79" s="308"/>
      <c r="C79" s="296" t="s">
        <v>56</v>
      </c>
      <c r="D79" s="318"/>
      <c r="E79" s="318"/>
      <c r="F79" s="319" t="s">
        <v>785</v>
      </c>
      <c r="G79" s="320"/>
      <c r="H79" s="296" t="s">
        <v>786</v>
      </c>
      <c r="I79" s="296" t="s">
        <v>787</v>
      </c>
      <c r="J79" s="296">
        <v>20</v>
      </c>
      <c r="K79" s="310"/>
    </row>
    <row r="80" s="1" customFormat="1" ht="15" customHeight="1">
      <c r="B80" s="308"/>
      <c r="C80" s="296" t="s">
        <v>788</v>
      </c>
      <c r="D80" s="296"/>
      <c r="E80" s="296"/>
      <c r="F80" s="319" t="s">
        <v>785</v>
      </c>
      <c r="G80" s="320"/>
      <c r="H80" s="296" t="s">
        <v>789</v>
      </c>
      <c r="I80" s="296" t="s">
        <v>787</v>
      </c>
      <c r="J80" s="296">
        <v>120</v>
      </c>
      <c r="K80" s="310"/>
    </row>
    <row r="81" s="1" customFormat="1" ht="15" customHeight="1">
      <c r="B81" s="321"/>
      <c r="C81" s="296" t="s">
        <v>790</v>
      </c>
      <c r="D81" s="296"/>
      <c r="E81" s="296"/>
      <c r="F81" s="319" t="s">
        <v>791</v>
      </c>
      <c r="G81" s="320"/>
      <c r="H81" s="296" t="s">
        <v>792</v>
      </c>
      <c r="I81" s="296" t="s">
        <v>787</v>
      </c>
      <c r="J81" s="296">
        <v>50</v>
      </c>
      <c r="K81" s="310"/>
    </row>
    <row r="82" s="1" customFormat="1" ht="15" customHeight="1">
      <c r="B82" s="321"/>
      <c r="C82" s="296" t="s">
        <v>793</v>
      </c>
      <c r="D82" s="296"/>
      <c r="E82" s="296"/>
      <c r="F82" s="319" t="s">
        <v>785</v>
      </c>
      <c r="G82" s="320"/>
      <c r="H82" s="296" t="s">
        <v>794</v>
      </c>
      <c r="I82" s="296" t="s">
        <v>795</v>
      </c>
      <c r="J82" s="296"/>
      <c r="K82" s="310"/>
    </row>
    <row r="83" s="1" customFormat="1" ht="15" customHeight="1">
      <c r="B83" s="321"/>
      <c r="C83" s="322" t="s">
        <v>796</v>
      </c>
      <c r="D83" s="322"/>
      <c r="E83" s="322"/>
      <c r="F83" s="323" t="s">
        <v>791</v>
      </c>
      <c r="G83" s="322"/>
      <c r="H83" s="322" t="s">
        <v>797</v>
      </c>
      <c r="I83" s="322" t="s">
        <v>787</v>
      </c>
      <c r="J83" s="322">
        <v>15</v>
      </c>
      <c r="K83" s="310"/>
    </row>
    <row r="84" s="1" customFormat="1" ht="15" customHeight="1">
      <c r="B84" s="321"/>
      <c r="C84" s="322" t="s">
        <v>798</v>
      </c>
      <c r="D84" s="322"/>
      <c r="E84" s="322"/>
      <c r="F84" s="323" t="s">
        <v>791</v>
      </c>
      <c r="G84" s="322"/>
      <c r="H84" s="322" t="s">
        <v>799</v>
      </c>
      <c r="I84" s="322" t="s">
        <v>787</v>
      </c>
      <c r="J84" s="322">
        <v>15</v>
      </c>
      <c r="K84" s="310"/>
    </row>
    <row r="85" s="1" customFormat="1" ht="15" customHeight="1">
      <c r="B85" s="321"/>
      <c r="C85" s="322" t="s">
        <v>800</v>
      </c>
      <c r="D85" s="322"/>
      <c r="E85" s="322"/>
      <c r="F85" s="323" t="s">
        <v>791</v>
      </c>
      <c r="G85" s="322"/>
      <c r="H85" s="322" t="s">
        <v>801</v>
      </c>
      <c r="I85" s="322" t="s">
        <v>787</v>
      </c>
      <c r="J85" s="322">
        <v>20</v>
      </c>
      <c r="K85" s="310"/>
    </row>
    <row r="86" s="1" customFormat="1" ht="15" customHeight="1">
      <c r="B86" s="321"/>
      <c r="C86" s="322" t="s">
        <v>802</v>
      </c>
      <c r="D86" s="322"/>
      <c r="E86" s="322"/>
      <c r="F86" s="323" t="s">
        <v>791</v>
      </c>
      <c r="G86" s="322"/>
      <c r="H86" s="322" t="s">
        <v>803</v>
      </c>
      <c r="I86" s="322" t="s">
        <v>787</v>
      </c>
      <c r="J86" s="322">
        <v>20</v>
      </c>
      <c r="K86" s="310"/>
    </row>
    <row r="87" s="1" customFormat="1" ht="15" customHeight="1">
      <c r="B87" s="321"/>
      <c r="C87" s="296" t="s">
        <v>804</v>
      </c>
      <c r="D87" s="296"/>
      <c r="E87" s="296"/>
      <c r="F87" s="319" t="s">
        <v>791</v>
      </c>
      <c r="G87" s="320"/>
      <c r="H87" s="296" t="s">
        <v>805</v>
      </c>
      <c r="I87" s="296" t="s">
        <v>787</v>
      </c>
      <c r="J87" s="296">
        <v>50</v>
      </c>
      <c r="K87" s="310"/>
    </row>
    <row r="88" s="1" customFormat="1" ht="15" customHeight="1">
      <c r="B88" s="321"/>
      <c r="C88" s="296" t="s">
        <v>806</v>
      </c>
      <c r="D88" s="296"/>
      <c r="E88" s="296"/>
      <c r="F88" s="319" t="s">
        <v>791</v>
      </c>
      <c r="G88" s="320"/>
      <c r="H88" s="296" t="s">
        <v>807</v>
      </c>
      <c r="I88" s="296" t="s">
        <v>787</v>
      </c>
      <c r="J88" s="296">
        <v>20</v>
      </c>
      <c r="K88" s="310"/>
    </row>
    <row r="89" s="1" customFormat="1" ht="15" customHeight="1">
      <c r="B89" s="321"/>
      <c r="C89" s="296" t="s">
        <v>808</v>
      </c>
      <c r="D89" s="296"/>
      <c r="E89" s="296"/>
      <c r="F89" s="319" t="s">
        <v>791</v>
      </c>
      <c r="G89" s="320"/>
      <c r="H89" s="296" t="s">
        <v>809</v>
      </c>
      <c r="I89" s="296" t="s">
        <v>787</v>
      </c>
      <c r="J89" s="296">
        <v>20</v>
      </c>
      <c r="K89" s="310"/>
    </row>
    <row r="90" s="1" customFormat="1" ht="15" customHeight="1">
      <c r="B90" s="321"/>
      <c r="C90" s="296" t="s">
        <v>810</v>
      </c>
      <c r="D90" s="296"/>
      <c r="E90" s="296"/>
      <c r="F90" s="319" t="s">
        <v>791</v>
      </c>
      <c r="G90" s="320"/>
      <c r="H90" s="296" t="s">
        <v>811</v>
      </c>
      <c r="I90" s="296" t="s">
        <v>787</v>
      </c>
      <c r="J90" s="296">
        <v>50</v>
      </c>
      <c r="K90" s="310"/>
    </row>
    <row r="91" s="1" customFormat="1" ht="15" customHeight="1">
      <c r="B91" s="321"/>
      <c r="C91" s="296" t="s">
        <v>812</v>
      </c>
      <c r="D91" s="296"/>
      <c r="E91" s="296"/>
      <c r="F91" s="319" t="s">
        <v>791</v>
      </c>
      <c r="G91" s="320"/>
      <c r="H91" s="296" t="s">
        <v>812</v>
      </c>
      <c r="I91" s="296" t="s">
        <v>787</v>
      </c>
      <c r="J91" s="296">
        <v>50</v>
      </c>
      <c r="K91" s="310"/>
    </row>
    <row r="92" s="1" customFormat="1" ht="15" customHeight="1">
      <c r="B92" s="321"/>
      <c r="C92" s="296" t="s">
        <v>813</v>
      </c>
      <c r="D92" s="296"/>
      <c r="E92" s="296"/>
      <c r="F92" s="319" t="s">
        <v>791</v>
      </c>
      <c r="G92" s="320"/>
      <c r="H92" s="296" t="s">
        <v>814</v>
      </c>
      <c r="I92" s="296" t="s">
        <v>787</v>
      </c>
      <c r="J92" s="296">
        <v>255</v>
      </c>
      <c r="K92" s="310"/>
    </row>
    <row r="93" s="1" customFormat="1" ht="15" customHeight="1">
      <c r="B93" s="321"/>
      <c r="C93" s="296" t="s">
        <v>815</v>
      </c>
      <c r="D93" s="296"/>
      <c r="E93" s="296"/>
      <c r="F93" s="319" t="s">
        <v>785</v>
      </c>
      <c r="G93" s="320"/>
      <c r="H93" s="296" t="s">
        <v>816</v>
      </c>
      <c r="I93" s="296" t="s">
        <v>817</v>
      </c>
      <c r="J93" s="296"/>
      <c r="K93" s="310"/>
    </row>
    <row r="94" s="1" customFormat="1" ht="15" customHeight="1">
      <c r="B94" s="321"/>
      <c r="C94" s="296" t="s">
        <v>818</v>
      </c>
      <c r="D94" s="296"/>
      <c r="E94" s="296"/>
      <c r="F94" s="319" t="s">
        <v>785</v>
      </c>
      <c r="G94" s="320"/>
      <c r="H94" s="296" t="s">
        <v>819</v>
      </c>
      <c r="I94" s="296" t="s">
        <v>820</v>
      </c>
      <c r="J94" s="296"/>
      <c r="K94" s="310"/>
    </row>
    <row r="95" s="1" customFormat="1" ht="15" customHeight="1">
      <c r="B95" s="321"/>
      <c r="C95" s="296" t="s">
        <v>821</v>
      </c>
      <c r="D95" s="296"/>
      <c r="E95" s="296"/>
      <c r="F95" s="319" t="s">
        <v>785</v>
      </c>
      <c r="G95" s="320"/>
      <c r="H95" s="296" t="s">
        <v>821</v>
      </c>
      <c r="I95" s="296" t="s">
        <v>820</v>
      </c>
      <c r="J95" s="296"/>
      <c r="K95" s="310"/>
    </row>
    <row r="96" s="1" customFormat="1" ht="15" customHeight="1">
      <c r="B96" s="321"/>
      <c r="C96" s="296" t="s">
        <v>41</v>
      </c>
      <c r="D96" s="296"/>
      <c r="E96" s="296"/>
      <c r="F96" s="319" t="s">
        <v>785</v>
      </c>
      <c r="G96" s="320"/>
      <c r="H96" s="296" t="s">
        <v>822</v>
      </c>
      <c r="I96" s="296" t="s">
        <v>820</v>
      </c>
      <c r="J96" s="296"/>
      <c r="K96" s="310"/>
    </row>
    <row r="97" s="1" customFormat="1" ht="15" customHeight="1">
      <c r="B97" s="321"/>
      <c r="C97" s="296" t="s">
        <v>51</v>
      </c>
      <c r="D97" s="296"/>
      <c r="E97" s="296"/>
      <c r="F97" s="319" t="s">
        <v>785</v>
      </c>
      <c r="G97" s="320"/>
      <c r="H97" s="296" t="s">
        <v>823</v>
      </c>
      <c r="I97" s="296" t="s">
        <v>820</v>
      </c>
      <c r="J97" s="296"/>
      <c r="K97" s="310"/>
    </row>
    <row r="98" s="1" customFormat="1" ht="15" customHeight="1">
      <c r="B98" s="324"/>
      <c r="C98" s="325"/>
      <c r="D98" s="325"/>
      <c r="E98" s="325"/>
      <c r="F98" s="325"/>
      <c r="G98" s="325"/>
      <c r="H98" s="325"/>
      <c r="I98" s="325"/>
      <c r="J98" s="325"/>
      <c r="K98" s="326"/>
    </row>
    <row r="99" s="1" customFormat="1" ht="18.75" customHeight="1">
      <c r="B99" s="327"/>
      <c r="C99" s="328"/>
      <c r="D99" s="328"/>
      <c r="E99" s="328"/>
      <c r="F99" s="328"/>
      <c r="G99" s="328"/>
      <c r="H99" s="328"/>
      <c r="I99" s="328"/>
      <c r="J99" s="328"/>
      <c r="K99" s="327"/>
    </row>
    <row r="100" s="1" customFormat="1" ht="18.75" customHeight="1">
      <c r="B100" s="304"/>
      <c r="C100" s="304"/>
      <c r="D100" s="304"/>
      <c r="E100" s="304"/>
      <c r="F100" s="304"/>
      <c r="G100" s="304"/>
      <c r="H100" s="304"/>
      <c r="I100" s="304"/>
      <c r="J100" s="304"/>
      <c r="K100" s="304"/>
    </row>
    <row r="101" s="1" customFormat="1" ht="7.5" customHeight="1">
      <c r="B101" s="305"/>
      <c r="C101" s="306"/>
      <c r="D101" s="306"/>
      <c r="E101" s="306"/>
      <c r="F101" s="306"/>
      <c r="G101" s="306"/>
      <c r="H101" s="306"/>
      <c r="I101" s="306"/>
      <c r="J101" s="306"/>
      <c r="K101" s="307"/>
    </row>
    <row r="102" s="1" customFormat="1" ht="45" customHeight="1">
      <c r="B102" s="308"/>
      <c r="C102" s="309" t="s">
        <v>824</v>
      </c>
      <c r="D102" s="309"/>
      <c r="E102" s="309"/>
      <c r="F102" s="309"/>
      <c r="G102" s="309"/>
      <c r="H102" s="309"/>
      <c r="I102" s="309"/>
      <c r="J102" s="309"/>
      <c r="K102" s="310"/>
    </row>
    <row r="103" s="1" customFormat="1" ht="17.25" customHeight="1">
      <c r="B103" s="308"/>
      <c r="C103" s="311" t="s">
        <v>779</v>
      </c>
      <c r="D103" s="311"/>
      <c r="E103" s="311"/>
      <c r="F103" s="311" t="s">
        <v>780</v>
      </c>
      <c r="G103" s="312"/>
      <c r="H103" s="311" t="s">
        <v>57</v>
      </c>
      <c r="I103" s="311" t="s">
        <v>60</v>
      </c>
      <c r="J103" s="311" t="s">
        <v>781</v>
      </c>
      <c r="K103" s="310"/>
    </row>
    <row r="104" s="1" customFormat="1" ht="17.25" customHeight="1">
      <c r="B104" s="308"/>
      <c r="C104" s="313" t="s">
        <v>782</v>
      </c>
      <c r="D104" s="313"/>
      <c r="E104" s="313"/>
      <c r="F104" s="314" t="s">
        <v>783</v>
      </c>
      <c r="G104" s="315"/>
      <c r="H104" s="313"/>
      <c r="I104" s="313"/>
      <c r="J104" s="313" t="s">
        <v>784</v>
      </c>
      <c r="K104" s="310"/>
    </row>
    <row r="105" s="1" customFormat="1" ht="5.25" customHeight="1">
      <c r="B105" s="308"/>
      <c r="C105" s="311"/>
      <c r="D105" s="311"/>
      <c r="E105" s="311"/>
      <c r="F105" s="311"/>
      <c r="G105" s="329"/>
      <c r="H105" s="311"/>
      <c r="I105" s="311"/>
      <c r="J105" s="311"/>
      <c r="K105" s="310"/>
    </row>
    <row r="106" s="1" customFormat="1" ht="15" customHeight="1">
      <c r="B106" s="308"/>
      <c r="C106" s="296" t="s">
        <v>56</v>
      </c>
      <c r="D106" s="318"/>
      <c r="E106" s="318"/>
      <c r="F106" s="319" t="s">
        <v>785</v>
      </c>
      <c r="G106" s="296"/>
      <c r="H106" s="296" t="s">
        <v>825</v>
      </c>
      <c r="I106" s="296" t="s">
        <v>787</v>
      </c>
      <c r="J106" s="296">
        <v>20</v>
      </c>
      <c r="K106" s="310"/>
    </row>
    <row r="107" s="1" customFormat="1" ht="15" customHeight="1">
      <c r="B107" s="308"/>
      <c r="C107" s="296" t="s">
        <v>788</v>
      </c>
      <c r="D107" s="296"/>
      <c r="E107" s="296"/>
      <c r="F107" s="319" t="s">
        <v>785</v>
      </c>
      <c r="G107" s="296"/>
      <c r="H107" s="296" t="s">
        <v>825</v>
      </c>
      <c r="I107" s="296" t="s">
        <v>787</v>
      </c>
      <c r="J107" s="296">
        <v>120</v>
      </c>
      <c r="K107" s="310"/>
    </row>
    <row r="108" s="1" customFormat="1" ht="15" customHeight="1">
      <c r="B108" s="321"/>
      <c r="C108" s="296" t="s">
        <v>790</v>
      </c>
      <c r="D108" s="296"/>
      <c r="E108" s="296"/>
      <c r="F108" s="319" t="s">
        <v>791</v>
      </c>
      <c r="G108" s="296"/>
      <c r="H108" s="296" t="s">
        <v>825</v>
      </c>
      <c r="I108" s="296" t="s">
        <v>787</v>
      </c>
      <c r="J108" s="296">
        <v>50</v>
      </c>
      <c r="K108" s="310"/>
    </row>
    <row r="109" s="1" customFormat="1" ht="15" customHeight="1">
      <c r="B109" s="321"/>
      <c r="C109" s="296" t="s">
        <v>793</v>
      </c>
      <c r="D109" s="296"/>
      <c r="E109" s="296"/>
      <c r="F109" s="319" t="s">
        <v>785</v>
      </c>
      <c r="G109" s="296"/>
      <c r="H109" s="296" t="s">
        <v>825</v>
      </c>
      <c r="I109" s="296" t="s">
        <v>795</v>
      </c>
      <c r="J109" s="296"/>
      <c r="K109" s="310"/>
    </row>
    <row r="110" s="1" customFormat="1" ht="15" customHeight="1">
      <c r="B110" s="321"/>
      <c r="C110" s="296" t="s">
        <v>804</v>
      </c>
      <c r="D110" s="296"/>
      <c r="E110" s="296"/>
      <c r="F110" s="319" t="s">
        <v>791</v>
      </c>
      <c r="G110" s="296"/>
      <c r="H110" s="296" t="s">
        <v>825</v>
      </c>
      <c r="I110" s="296" t="s">
        <v>787</v>
      </c>
      <c r="J110" s="296">
        <v>50</v>
      </c>
      <c r="K110" s="310"/>
    </row>
    <row r="111" s="1" customFormat="1" ht="15" customHeight="1">
      <c r="B111" s="321"/>
      <c r="C111" s="296" t="s">
        <v>812</v>
      </c>
      <c r="D111" s="296"/>
      <c r="E111" s="296"/>
      <c r="F111" s="319" t="s">
        <v>791</v>
      </c>
      <c r="G111" s="296"/>
      <c r="H111" s="296" t="s">
        <v>825</v>
      </c>
      <c r="I111" s="296" t="s">
        <v>787</v>
      </c>
      <c r="J111" s="296">
        <v>50</v>
      </c>
      <c r="K111" s="310"/>
    </row>
    <row r="112" s="1" customFormat="1" ht="15" customHeight="1">
      <c r="B112" s="321"/>
      <c r="C112" s="296" t="s">
        <v>810</v>
      </c>
      <c r="D112" s="296"/>
      <c r="E112" s="296"/>
      <c r="F112" s="319" t="s">
        <v>791</v>
      </c>
      <c r="G112" s="296"/>
      <c r="H112" s="296" t="s">
        <v>825</v>
      </c>
      <c r="I112" s="296" t="s">
        <v>787</v>
      </c>
      <c r="J112" s="296">
        <v>50</v>
      </c>
      <c r="K112" s="310"/>
    </row>
    <row r="113" s="1" customFormat="1" ht="15" customHeight="1">
      <c r="B113" s="321"/>
      <c r="C113" s="296" t="s">
        <v>56</v>
      </c>
      <c r="D113" s="296"/>
      <c r="E113" s="296"/>
      <c r="F113" s="319" t="s">
        <v>785</v>
      </c>
      <c r="G113" s="296"/>
      <c r="H113" s="296" t="s">
        <v>826</v>
      </c>
      <c r="I113" s="296" t="s">
        <v>787</v>
      </c>
      <c r="J113" s="296">
        <v>20</v>
      </c>
      <c r="K113" s="310"/>
    </row>
    <row r="114" s="1" customFormat="1" ht="15" customHeight="1">
      <c r="B114" s="321"/>
      <c r="C114" s="296" t="s">
        <v>827</v>
      </c>
      <c r="D114" s="296"/>
      <c r="E114" s="296"/>
      <c r="F114" s="319" t="s">
        <v>785</v>
      </c>
      <c r="G114" s="296"/>
      <c r="H114" s="296" t="s">
        <v>828</v>
      </c>
      <c r="I114" s="296" t="s">
        <v>787</v>
      </c>
      <c r="J114" s="296">
        <v>120</v>
      </c>
      <c r="K114" s="310"/>
    </row>
    <row r="115" s="1" customFormat="1" ht="15" customHeight="1">
      <c r="B115" s="321"/>
      <c r="C115" s="296" t="s">
        <v>41</v>
      </c>
      <c r="D115" s="296"/>
      <c r="E115" s="296"/>
      <c r="F115" s="319" t="s">
        <v>785</v>
      </c>
      <c r="G115" s="296"/>
      <c r="H115" s="296" t="s">
        <v>829</v>
      </c>
      <c r="I115" s="296" t="s">
        <v>820</v>
      </c>
      <c r="J115" s="296"/>
      <c r="K115" s="310"/>
    </row>
    <row r="116" s="1" customFormat="1" ht="15" customHeight="1">
      <c r="B116" s="321"/>
      <c r="C116" s="296" t="s">
        <v>51</v>
      </c>
      <c r="D116" s="296"/>
      <c r="E116" s="296"/>
      <c r="F116" s="319" t="s">
        <v>785</v>
      </c>
      <c r="G116" s="296"/>
      <c r="H116" s="296" t="s">
        <v>830</v>
      </c>
      <c r="I116" s="296" t="s">
        <v>820</v>
      </c>
      <c r="J116" s="296"/>
      <c r="K116" s="310"/>
    </row>
    <row r="117" s="1" customFormat="1" ht="15" customHeight="1">
      <c r="B117" s="321"/>
      <c r="C117" s="296" t="s">
        <v>60</v>
      </c>
      <c r="D117" s="296"/>
      <c r="E117" s="296"/>
      <c r="F117" s="319" t="s">
        <v>785</v>
      </c>
      <c r="G117" s="296"/>
      <c r="H117" s="296" t="s">
        <v>831</v>
      </c>
      <c r="I117" s="296" t="s">
        <v>832</v>
      </c>
      <c r="J117" s="296"/>
      <c r="K117" s="310"/>
    </row>
    <row r="118" s="1" customFormat="1" ht="15" customHeight="1">
      <c r="B118" s="324"/>
      <c r="C118" s="330"/>
      <c r="D118" s="330"/>
      <c r="E118" s="330"/>
      <c r="F118" s="330"/>
      <c r="G118" s="330"/>
      <c r="H118" s="330"/>
      <c r="I118" s="330"/>
      <c r="J118" s="330"/>
      <c r="K118" s="326"/>
    </row>
    <row r="119" s="1" customFormat="1" ht="18.75" customHeight="1">
      <c r="B119" s="331"/>
      <c r="C119" s="332"/>
      <c r="D119" s="332"/>
      <c r="E119" s="332"/>
      <c r="F119" s="333"/>
      <c r="G119" s="332"/>
      <c r="H119" s="332"/>
      <c r="I119" s="332"/>
      <c r="J119" s="332"/>
      <c r="K119" s="331"/>
    </row>
    <row r="120" s="1" customFormat="1" ht="18.75" customHeight="1">
      <c r="B120" s="304"/>
      <c r="C120" s="304"/>
      <c r="D120" s="304"/>
      <c r="E120" s="304"/>
      <c r="F120" s="304"/>
      <c r="G120" s="304"/>
      <c r="H120" s="304"/>
      <c r="I120" s="304"/>
      <c r="J120" s="304"/>
      <c r="K120" s="304"/>
    </row>
    <row r="121" s="1" customFormat="1" ht="7.5" customHeight="1">
      <c r="B121" s="334"/>
      <c r="C121" s="335"/>
      <c r="D121" s="335"/>
      <c r="E121" s="335"/>
      <c r="F121" s="335"/>
      <c r="G121" s="335"/>
      <c r="H121" s="335"/>
      <c r="I121" s="335"/>
      <c r="J121" s="335"/>
      <c r="K121" s="336"/>
    </row>
    <row r="122" s="1" customFormat="1" ht="45" customHeight="1">
      <c r="B122" s="337"/>
      <c r="C122" s="287" t="s">
        <v>833</v>
      </c>
      <c r="D122" s="287"/>
      <c r="E122" s="287"/>
      <c r="F122" s="287"/>
      <c r="G122" s="287"/>
      <c r="H122" s="287"/>
      <c r="I122" s="287"/>
      <c r="J122" s="287"/>
      <c r="K122" s="338"/>
    </row>
    <row r="123" s="1" customFormat="1" ht="17.25" customHeight="1">
      <c r="B123" s="339"/>
      <c r="C123" s="311" t="s">
        <v>779</v>
      </c>
      <c r="D123" s="311"/>
      <c r="E123" s="311"/>
      <c r="F123" s="311" t="s">
        <v>780</v>
      </c>
      <c r="G123" s="312"/>
      <c r="H123" s="311" t="s">
        <v>57</v>
      </c>
      <c r="I123" s="311" t="s">
        <v>60</v>
      </c>
      <c r="J123" s="311" t="s">
        <v>781</v>
      </c>
      <c r="K123" s="340"/>
    </row>
    <row r="124" s="1" customFormat="1" ht="17.25" customHeight="1">
      <c r="B124" s="339"/>
      <c r="C124" s="313" t="s">
        <v>782</v>
      </c>
      <c r="D124" s="313"/>
      <c r="E124" s="313"/>
      <c r="F124" s="314" t="s">
        <v>783</v>
      </c>
      <c r="G124" s="315"/>
      <c r="H124" s="313"/>
      <c r="I124" s="313"/>
      <c r="J124" s="313" t="s">
        <v>784</v>
      </c>
      <c r="K124" s="340"/>
    </row>
    <row r="125" s="1" customFormat="1" ht="5.25" customHeight="1">
      <c r="B125" s="341"/>
      <c r="C125" s="316"/>
      <c r="D125" s="316"/>
      <c r="E125" s="316"/>
      <c r="F125" s="316"/>
      <c r="G125" s="342"/>
      <c r="H125" s="316"/>
      <c r="I125" s="316"/>
      <c r="J125" s="316"/>
      <c r="K125" s="343"/>
    </row>
    <row r="126" s="1" customFormat="1" ht="15" customHeight="1">
      <c r="B126" s="341"/>
      <c r="C126" s="296" t="s">
        <v>788</v>
      </c>
      <c r="D126" s="318"/>
      <c r="E126" s="318"/>
      <c r="F126" s="319" t="s">
        <v>785</v>
      </c>
      <c r="G126" s="296"/>
      <c r="H126" s="296" t="s">
        <v>825</v>
      </c>
      <c r="I126" s="296" t="s">
        <v>787</v>
      </c>
      <c r="J126" s="296">
        <v>120</v>
      </c>
      <c r="K126" s="344"/>
    </row>
    <row r="127" s="1" customFormat="1" ht="15" customHeight="1">
      <c r="B127" s="341"/>
      <c r="C127" s="296" t="s">
        <v>834</v>
      </c>
      <c r="D127" s="296"/>
      <c r="E127" s="296"/>
      <c r="F127" s="319" t="s">
        <v>785</v>
      </c>
      <c r="G127" s="296"/>
      <c r="H127" s="296" t="s">
        <v>835</v>
      </c>
      <c r="I127" s="296" t="s">
        <v>787</v>
      </c>
      <c r="J127" s="296" t="s">
        <v>836</v>
      </c>
      <c r="K127" s="344"/>
    </row>
    <row r="128" s="1" customFormat="1" ht="15" customHeight="1">
      <c r="B128" s="341"/>
      <c r="C128" s="296" t="s">
        <v>87</v>
      </c>
      <c r="D128" s="296"/>
      <c r="E128" s="296"/>
      <c r="F128" s="319" t="s">
        <v>785</v>
      </c>
      <c r="G128" s="296"/>
      <c r="H128" s="296" t="s">
        <v>837</v>
      </c>
      <c r="I128" s="296" t="s">
        <v>787</v>
      </c>
      <c r="J128" s="296" t="s">
        <v>836</v>
      </c>
      <c r="K128" s="344"/>
    </row>
    <row r="129" s="1" customFormat="1" ht="15" customHeight="1">
      <c r="B129" s="341"/>
      <c r="C129" s="296" t="s">
        <v>796</v>
      </c>
      <c r="D129" s="296"/>
      <c r="E129" s="296"/>
      <c r="F129" s="319" t="s">
        <v>791</v>
      </c>
      <c r="G129" s="296"/>
      <c r="H129" s="296" t="s">
        <v>797</v>
      </c>
      <c r="I129" s="296" t="s">
        <v>787</v>
      </c>
      <c r="J129" s="296">
        <v>15</v>
      </c>
      <c r="K129" s="344"/>
    </row>
    <row r="130" s="1" customFormat="1" ht="15" customHeight="1">
      <c r="B130" s="341"/>
      <c r="C130" s="322" t="s">
        <v>798</v>
      </c>
      <c r="D130" s="322"/>
      <c r="E130" s="322"/>
      <c r="F130" s="323" t="s">
        <v>791</v>
      </c>
      <c r="G130" s="322"/>
      <c r="H130" s="322" t="s">
        <v>799</v>
      </c>
      <c r="I130" s="322" t="s">
        <v>787</v>
      </c>
      <c r="J130" s="322">
        <v>15</v>
      </c>
      <c r="K130" s="344"/>
    </row>
    <row r="131" s="1" customFormat="1" ht="15" customHeight="1">
      <c r="B131" s="341"/>
      <c r="C131" s="322" t="s">
        <v>800</v>
      </c>
      <c r="D131" s="322"/>
      <c r="E131" s="322"/>
      <c r="F131" s="323" t="s">
        <v>791</v>
      </c>
      <c r="G131" s="322"/>
      <c r="H131" s="322" t="s">
        <v>801</v>
      </c>
      <c r="I131" s="322" t="s">
        <v>787</v>
      </c>
      <c r="J131" s="322">
        <v>20</v>
      </c>
      <c r="K131" s="344"/>
    </row>
    <row r="132" s="1" customFormat="1" ht="15" customHeight="1">
      <c r="B132" s="341"/>
      <c r="C132" s="322" t="s">
        <v>802</v>
      </c>
      <c r="D132" s="322"/>
      <c r="E132" s="322"/>
      <c r="F132" s="323" t="s">
        <v>791</v>
      </c>
      <c r="G132" s="322"/>
      <c r="H132" s="322" t="s">
        <v>803</v>
      </c>
      <c r="I132" s="322" t="s">
        <v>787</v>
      </c>
      <c r="J132" s="322">
        <v>20</v>
      </c>
      <c r="K132" s="344"/>
    </row>
    <row r="133" s="1" customFormat="1" ht="15" customHeight="1">
      <c r="B133" s="341"/>
      <c r="C133" s="296" t="s">
        <v>790</v>
      </c>
      <c r="D133" s="296"/>
      <c r="E133" s="296"/>
      <c r="F133" s="319" t="s">
        <v>791</v>
      </c>
      <c r="G133" s="296"/>
      <c r="H133" s="296" t="s">
        <v>825</v>
      </c>
      <c r="I133" s="296" t="s">
        <v>787</v>
      </c>
      <c r="J133" s="296">
        <v>50</v>
      </c>
      <c r="K133" s="344"/>
    </row>
    <row r="134" s="1" customFormat="1" ht="15" customHeight="1">
      <c r="B134" s="341"/>
      <c r="C134" s="296" t="s">
        <v>804</v>
      </c>
      <c r="D134" s="296"/>
      <c r="E134" s="296"/>
      <c r="F134" s="319" t="s">
        <v>791</v>
      </c>
      <c r="G134" s="296"/>
      <c r="H134" s="296" t="s">
        <v>825</v>
      </c>
      <c r="I134" s="296" t="s">
        <v>787</v>
      </c>
      <c r="J134" s="296">
        <v>50</v>
      </c>
      <c r="K134" s="344"/>
    </row>
    <row r="135" s="1" customFormat="1" ht="15" customHeight="1">
      <c r="B135" s="341"/>
      <c r="C135" s="296" t="s">
        <v>810</v>
      </c>
      <c r="D135" s="296"/>
      <c r="E135" s="296"/>
      <c r="F135" s="319" t="s">
        <v>791</v>
      </c>
      <c r="G135" s="296"/>
      <c r="H135" s="296" t="s">
        <v>825</v>
      </c>
      <c r="I135" s="296" t="s">
        <v>787</v>
      </c>
      <c r="J135" s="296">
        <v>50</v>
      </c>
      <c r="K135" s="344"/>
    </row>
    <row r="136" s="1" customFormat="1" ht="15" customHeight="1">
      <c r="B136" s="341"/>
      <c r="C136" s="296" t="s">
        <v>812</v>
      </c>
      <c r="D136" s="296"/>
      <c r="E136" s="296"/>
      <c r="F136" s="319" t="s">
        <v>791</v>
      </c>
      <c r="G136" s="296"/>
      <c r="H136" s="296" t="s">
        <v>825</v>
      </c>
      <c r="I136" s="296" t="s">
        <v>787</v>
      </c>
      <c r="J136" s="296">
        <v>50</v>
      </c>
      <c r="K136" s="344"/>
    </row>
    <row r="137" s="1" customFormat="1" ht="15" customHeight="1">
      <c r="B137" s="341"/>
      <c r="C137" s="296" t="s">
        <v>813</v>
      </c>
      <c r="D137" s="296"/>
      <c r="E137" s="296"/>
      <c r="F137" s="319" t="s">
        <v>791</v>
      </c>
      <c r="G137" s="296"/>
      <c r="H137" s="296" t="s">
        <v>838</v>
      </c>
      <c r="I137" s="296" t="s">
        <v>787</v>
      </c>
      <c r="J137" s="296">
        <v>255</v>
      </c>
      <c r="K137" s="344"/>
    </row>
    <row r="138" s="1" customFormat="1" ht="15" customHeight="1">
      <c r="B138" s="341"/>
      <c r="C138" s="296" t="s">
        <v>815</v>
      </c>
      <c r="D138" s="296"/>
      <c r="E138" s="296"/>
      <c r="F138" s="319" t="s">
        <v>785</v>
      </c>
      <c r="G138" s="296"/>
      <c r="H138" s="296" t="s">
        <v>839</v>
      </c>
      <c r="I138" s="296" t="s">
        <v>817</v>
      </c>
      <c r="J138" s="296"/>
      <c r="K138" s="344"/>
    </row>
    <row r="139" s="1" customFormat="1" ht="15" customHeight="1">
      <c r="B139" s="341"/>
      <c r="C139" s="296" t="s">
        <v>818</v>
      </c>
      <c r="D139" s="296"/>
      <c r="E139" s="296"/>
      <c r="F139" s="319" t="s">
        <v>785</v>
      </c>
      <c r="G139" s="296"/>
      <c r="H139" s="296" t="s">
        <v>840</v>
      </c>
      <c r="I139" s="296" t="s">
        <v>820</v>
      </c>
      <c r="J139" s="296"/>
      <c r="K139" s="344"/>
    </row>
    <row r="140" s="1" customFormat="1" ht="15" customHeight="1">
      <c r="B140" s="341"/>
      <c r="C140" s="296" t="s">
        <v>821</v>
      </c>
      <c r="D140" s="296"/>
      <c r="E140" s="296"/>
      <c r="F140" s="319" t="s">
        <v>785</v>
      </c>
      <c r="G140" s="296"/>
      <c r="H140" s="296" t="s">
        <v>821</v>
      </c>
      <c r="I140" s="296" t="s">
        <v>820</v>
      </c>
      <c r="J140" s="296"/>
      <c r="K140" s="344"/>
    </row>
    <row r="141" s="1" customFormat="1" ht="15" customHeight="1">
      <c r="B141" s="341"/>
      <c r="C141" s="296" t="s">
        <v>41</v>
      </c>
      <c r="D141" s="296"/>
      <c r="E141" s="296"/>
      <c r="F141" s="319" t="s">
        <v>785</v>
      </c>
      <c r="G141" s="296"/>
      <c r="H141" s="296" t="s">
        <v>841</v>
      </c>
      <c r="I141" s="296" t="s">
        <v>820</v>
      </c>
      <c r="J141" s="296"/>
      <c r="K141" s="344"/>
    </row>
    <row r="142" s="1" customFormat="1" ht="15" customHeight="1">
      <c r="B142" s="341"/>
      <c r="C142" s="296" t="s">
        <v>842</v>
      </c>
      <c r="D142" s="296"/>
      <c r="E142" s="296"/>
      <c r="F142" s="319" t="s">
        <v>785</v>
      </c>
      <c r="G142" s="296"/>
      <c r="H142" s="296" t="s">
        <v>843</v>
      </c>
      <c r="I142" s="296" t="s">
        <v>820</v>
      </c>
      <c r="J142" s="296"/>
      <c r="K142" s="344"/>
    </row>
    <row r="143" s="1" customFormat="1" ht="15" customHeight="1">
      <c r="B143" s="345"/>
      <c r="C143" s="346"/>
      <c r="D143" s="346"/>
      <c r="E143" s="346"/>
      <c r="F143" s="346"/>
      <c r="G143" s="346"/>
      <c r="H143" s="346"/>
      <c r="I143" s="346"/>
      <c r="J143" s="346"/>
      <c r="K143" s="347"/>
    </row>
    <row r="144" s="1" customFormat="1" ht="18.75" customHeight="1">
      <c r="B144" s="332"/>
      <c r="C144" s="332"/>
      <c r="D144" s="332"/>
      <c r="E144" s="332"/>
      <c r="F144" s="333"/>
      <c r="G144" s="332"/>
      <c r="H144" s="332"/>
      <c r="I144" s="332"/>
      <c r="J144" s="332"/>
      <c r="K144" s="332"/>
    </row>
    <row r="145" s="1" customFormat="1" ht="18.75" customHeight="1">
      <c r="B145" s="304"/>
      <c r="C145" s="304"/>
      <c r="D145" s="304"/>
      <c r="E145" s="304"/>
      <c r="F145" s="304"/>
      <c r="G145" s="304"/>
      <c r="H145" s="304"/>
      <c r="I145" s="304"/>
      <c r="J145" s="304"/>
      <c r="K145" s="304"/>
    </row>
    <row r="146" s="1" customFormat="1" ht="7.5" customHeight="1">
      <c r="B146" s="305"/>
      <c r="C146" s="306"/>
      <c r="D146" s="306"/>
      <c r="E146" s="306"/>
      <c r="F146" s="306"/>
      <c r="G146" s="306"/>
      <c r="H146" s="306"/>
      <c r="I146" s="306"/>
      <c r="J146" s="306"/>
      <c r="K146" s="307"/>
    </row>
    <row r="147" s="1" customFormat="1" ht="45" customHeight="1">
      <c r="B147" s="308"/>
      <c r="C147" s="309" t="s">
        <v>844</v>
      </c>
      <c r="D147" s="309"/>
      <c r="E147" s="309"/>
      <c r="F147" s="309"/>
      <c r="G147" s="309"/>
      <c r="H147" s="309"/>
      <c r="I147" s="309"/>
      <c r="J147" s="309"/>
      <c r="K147" s="310"/>
    </row>
    <row r="148" s="1" customFormat="1" ht="17.25" customHeight="1">
      <c r="B148" s="308"/>
      <c r="C148" s="311" t="s">
        <v>779</v>
      </c>
      <c r="D148" s="311"/>
      <c r="E148" s="311"/>
      <c r="F148" s="311" t="s">
        <v>780</v>
      </c>
      <c r="G148" s="312"/>
      <c r="H148" s="311" t="s">
        <v>57</v>
      </c>
      <c r="I148" s="311" t="s">
        <v>60</v>
      </c>
      <c r="J148" s="311" t="s">
        <v>781</v>
      </c>
      <c r="K148" s="310"/>
    </row>
    <row r="149" s="1" customFormat="1" ht="17.25" customHeight="1">
      <c r="B149" s="308"/>
      <c r="C149" s="313" t="s">
        <v>782</v>
      </c>
      <c r="D149" s="313"/>
      <c r="E149" s="313"/>
      <c r="F149" s="314" t="s">
        <v>783</v>
      </c>
      <c r="G149" s="315"/>
      <c r="H149" s="313"/>
      <c r="I149" s="313"/>
      <c r="J149" s="313" t="s">
        <v>784</v>
      </c>
      <c r="K149" s="310"/>
    </row>
    <row r="150" s="1" customFormat="1" ht="5.25" customHeight="1">
      <c r="B150" s="321"/>
      <c r="C150" s="316"/>
      <c r="D150" s="316"/>
      <c r="E150" s="316"/>
      <c r="F150" s="316"/>
      <c r="G150" s="317"/>
      <c r="H150" s="316"/>
      <c r="I150" s="316"/>
      <c r="J150" s="316"/>
      <c r="K150" s="344"/>
    </row>
    <row r="151" s="1" customFormat="1" ht="15" customHeight="1">
      <c r="B151" s="321"/>
      <c r="C151" s="348" t="s">
        <v>788</v>
      </c>
      <c r="D151" s="296"/>
      <c r="E151" s="296"/>
      <c r="F151" s="349" t="s">
        <v>785</v>
      </c>
      <c r="G151" s="296"/>
      <c r="H151" s="348" t="s">
        <v>825</v>
      </c>
      <c r="I151" s="348" t="s">
        <v>787</v>
      </c>
      <c r="J151" s="348">
        <v>120</v>
      </c>
      <c r="K151" s="344"/>
    </row>
    <row r="152" s="1" customFormat="1" ht="15" customHeight="1">
      <c r="B152" s="321"/>
      <c r="C152" s="348" t="s">
        <v>834</v>
      </c>
      <c r="D152" s="296"/>
      <c r="E152" s="296"/>
      <c r="F152" s="349" t="s">
        <v>785</v>
      </c>
      <c r="G152" s="296"/>
      <c r="H152" s="348" t="s">
        <v>845</v>
      </c>
      <c r="I152" s="348" t="s">
        <v>787</v>
      </c>
      <c r="J152" s="348" t="s">
        <v>836</v>
      </c>
      <c r="K152" s="344"/>
    </row>
    <row r="153" s="1" customFormat="1" ht="15" customHeight="1">
      <c r="B153" s="321"/>
      <c r="C153" s="348" t="s">
        <v>87</v>
      </c>
      <c r="D153" s="296"/>
      <c r="E153" s="296"/>
      <c r="F153" s="349" t="s">
        <v>785</v>
      </c>
      <c r="G153" s="296"/>
      <c r="H153" s="348" t="s">
        <v>846</v>
      </c>
      <c r="I153" s="348" t="s">
        <v>787</v>
      </c>
      <c r="J153" s="348" t="s">
        <v>836</v>
      </c>
      <c r="K153" s="344"/>
    </row>
    <row r="154" s="1" customFormat="1" ht="15" customHeight="1">
      <c r="B154" s="321"/>
      <c r="C154" s="348" t="s">
        <v>790</v>
      </c>
      <c r="D154" s="296"/>
      <c r="E154" s="296"/>
      <c r="F154" s="349" t="s">
        <v>791</v>
      </c>
      <c r="G154" s="296"/>
      <c r="H154" s="348" t="s">
        <v>825</v>
      </c>
      <c r="I154" s="348" t="s">
        <v>787</v>
      </c>
      <c r="J154" s="348">
        <v>50</v>
      </c>
      <c r="K154" s="344"/>
    </row>
    <row r="155" s="1" customFormat="1" ht="15" customHeight="1">
      <c r="B155" s="321"/>
      <c r="C155" s="348" t="s">
        <v>793</v>
      </c>
      <c r="D155" s="296"/>
      <c r="E155" s="296"/>
      <c r="F155" s="349" t="s">
        <v>785</v>
      </c>
      <c r="G155" s="296"/>
      <c r="H155" s="348" t="s">
        <v>825</v>
      </c>
      <c r="I155" s="348" t="s">
        <v>795</v>
      </c>
      <c r="J155" s="348"/>
      <c r="K155" s="344"/>
    </row>
    <row r="156" s="1" customFormat="1" ht="15" customHeight="1">
      <c r="B156" s="321"/>
      <c r="C156" s="348" t="s">
        <v>804</v>
      </c>
      <c r="D156" s="296"/>
      <c r="E156" s="296"/>
      <c r="F156" s="349" t="s">
        <v>791</v>
      </c>
      <c r="G156" s="296"/>
      <c r="H156" s="348" t="s">
        <v>825</v>
      </c>
      <c r="I156" s="348" t="s">
        <v>787</v>
      </c>
      <c r="J156" s="348">
        <v>50</v>
      </c>
      <c r="K156" s="344"/>
    </row>
    <row r="157" s="1" customFormat="1" ht="15" customHeight="1">
      <c r="B157" s="321"/>
      <c r="C157" s="348" t="s">
        <v>812</v>
      </c>
      <c r="D157" s="296"/>
      <c r="E157" s="296"/>
      <c r="F157" s="349" t="s">
        <v>791</v>
      </c>
      <c r="G157" s="296"/>
      <c r="H157" s="348" t="s">
        <v>825</v>
      </c>
      <c r="I157" s="348" t="s">
        <v>787</v>
      </c>
      <c r="J157" s="348">
        <v>50</v>
      </c>
      <c r="K157" s="344"/>
    </row>
    <row r="158" s="1" customFormat="1" ht="15" customHeight="1">
      <c r="B158" s="321"/>
      <c r="C158" s="348" t="s">
        <v>810</v>
      </c>
      <c r="D158" s="296"/>
      <c r="E158" s="296"/>
      <c r="F158" s="349" t="s">
        <v>791</v>
      </c>
      <c r="G158" s="296"/>
      <c r="H158" s="348" t="s">
        <v>825</v>
      </c>
      <c r="I158" s="348" t="s">
        <v>787</v>
      </c>
      <c r="J158" s="348">
        <v>50</v>
      </c>
      <c r="K158" s="344"/>
    </row>
    <row r="159" s="1" customFormat="1" ht="15" customHeight="1">
      <c r="B159" s="321"/>
      <c r="C159" s="348" t="s">
        <v>101</v>
      </c>
      <c r="D159" s="296"/>
      <c r="E159" s="296"/>
      <c r="F159" s="349" t="s">
        <v>785</v>
      </c>
      <c r="G159" s="296"/>
      <c r="H159" s="348" t="s">
        <v>847</v>
      </c>
      <c r="I159" s="348" t="s">
        <v>787</v>
      </c>
      <c r="J159" s="348" t="s">
        <v>848</v>
      </c>
      <c r="K159" s="344"/>
    </row>
    <row r="160" s="1" customFormat="1" ht="15" customHeight="1">
      <c r="B160" s="321"/>
      <c r="C160" s="348" t="s">
        <v>849</v>
      </c>
      <c r="D160" s="296"/>
      <c r="E160" s="296"/>
      <c r="F160" s="349" t="s">
        <v>785</v>
      </c>
      <c r="G160" s="296"/>
      <c r="H160" s="348" t="s">
        <v>850</v>
      </c>
      <c r="I160" s="348" t="s">
        <v>820</v>
      </c>
      <c r="J160" s="348"/>
      <c r="K160" s="344"/>
    </row>
    <row r="161" s="1" customFormat="1" ht="15" customHeight="1">
      <c r="B161" s="350"/>
      <c r="C161" s="330"/>
      <c r="D161" s="330"/>
      <c r="E161" s="330"/>
      <c r="F161" s="330"/>
      <c r="G161" s="330"/>
      <c r="H161" s="330"/>
      <c r="I161" s="330"/>
      <c r="J161" s="330"/>
      <c r="K161" s="351"/>
    </row>
    <row r="162" s="1" customFormat="1" ht="18.75" customHeight="1">
      <c r="B162" s="332"/>
      <c r="C162" s="342"/>
      <c r="D162" s="342"/>
      <c r="E162" s="342"/>
      <c r="F162" s="352"/>
      <c r="G162" s="342"/>
      <c r="H162" s="342"/>
      <c r="I162" s="342"/>
      <c r="J162" s="342"/>
      <c r="K162" s="332"/>
    </row>
    <row r="163" s="1" customFormat="1" ht="18.75" customHeight="1">
      <c r="B163" s="304"/>
      <c r="C163" s="304"/>
      <c r="D163" s="304"/>
      <c r="E163" s="304"/>
      <c r="F163" s="304"/>
      <c r="G163" s="304"/>
      <c r="H163" s="304"/>
      <c r="I163" s="304"/>
      <c r="J163" s="304"/>
      <c r="K163" s="304"/>
    </row>
    <row r="164" s="1" customFormat="1" ht="7.5" customHeight="1">
      <c r="B164" s="283"/>
      <c r="C164" s="284"/>
      <c r="D164" s="284"/>
      <c r="E164" s="284"/>
      <c r="F164" s="284"/>
      <c r="G164" s="284"/>
      <c r="H164" s="284"/>
      <c r="I164" s="284"/>
      <c r="J164" s="284"/>
      <c r="K164" s="285"/>
    </row>
    <row r="165" s="1" customFormat="1" ht="45" customHeight="1">
      <c r="B165" s="286"/>
      <c r="C165" s="287" t="s">
        <v>851</v>
      </c>
      <c r="D165" s="287"/>
      <c r="E165" s="287"/>
      <c r="F165" s="287"/>
      <c r="G165" s="287"/>
      <c r="H165" s="287"/>
      <c r="I165" s="287"/>
      <c r="J165" s="287"/>
      <c r="K165" s="288"/>
    </row>
    <row r="166" s="1" customFormat="1" ht="17.25" customHeight="1">
      <c r="B166" s="286"/>
      <c r="C166" s="311" t="s">
        <v>779</v>
      </c>
      <c r="D166" s="311"/>
      <c r="E166" s="311"/>
      <c r="F166" s="311" t="s">
        <v>780</v>
      </c>
      <c r="G166" s="353"/>
      <c r="H166" s="354" t="s">
        <v>57</v>
      </c>
      <c r="I166" s="354" t="s">
        <v>60</v>
      </c>
      <c r="J166" s="311" t="s">
        <v>781</v>
      </c>
      <c r="K166" s="288"/>
    </row>
    <row r="167" s="1" customFormat="1" ht="17.25" customHeight="1">
      <c r="B167" s="289"/>
      <c r="C167" s="313" t="s">
        <v>782</v>
      </c>
      <c r="D167" s="313"/>
      <c r="E167" s="313"/>
      <c r="F167" s="314" t="s">
        <v>783</v>
      </c>
      <c r="G167" s="355"/>
      <c r="H167" s="356"/>
      <c r="I167" s="356"/>
      <c r="J167" s="313" t="s">
        <v>784</v>
      </c>
      <c r="K167" s="291"/>
    </row>
    <row r="168" s="1" customFormat="1" ht="5.25" customHeight="1">
      <c r="B168" s="321"/>
      <c r="C168" s="316"/>
      <c r="D168" s="316"/>
      <c r="E168" s="316"/>
      <c r="F168" s="316"/>
      <c r="G168" s="317"/>
      <c r="H168" s="316"/>
      <c r="I168" s="316"/>
      <c r="J168" s="316"/>
      <c r="K168" s="344"/>
    </row>
    <row r="169" s="1" customFormat="1" ht="15" customHeight="1">
      <c r="B169" s="321"/>
      <c r="C169" s="296" t="s">
        <v>788</v>
      </c>
      <c r="D169" s="296"/>
      <c r="E169" s="296"/>
      <c r="F169" s="319" t="s">
        <v>785</v>
      </c>
      <c r="G169" s="296"/>
      <c r="H169" s="296" t="s">
        <v>825</v>
      </c>
      <c r="I169" s="296" t="s">
        <v>787</v>
      </c>
      <c r="J169" s="296">
        <v>120</v>
      </c>
      <c r="K169" s="344"/>
    </row>
    <row r="170" s="1" customFormat="1" ht="15" customHeight="1">
      <c r="B170" s="321"/>
      <c r="C170" s="296" t="s">
        <v>834</v>
      </c>
      <c r="D170" s="296"/>
      <c r="E170" s="296"/>
      <c r="F170" s="319" t="s">
        <v>785</v>
      </c>
      <c r="G170" s="296"/>
      <c r="H170" s="296" t="s">
        <v>835</v>
      </c>
      <c r="I170" s="296" t="s">
        <v>787</v>
      </c>
      <c r="J170" s="296" t="s">
        <v>836</v>
      </c>
      <c r="K170" s="344"/>
    </row>
    <row r="171" s="1" customFormat="1" ht="15" customHeight="1">
      <c r="B171" s="321"/>
      <c r="C171" s="296" t="s">
        <v>87</v>
      </c>
      <c r="D171" s="296"/>
      <c r="E171" s="296"/>
      <c r="F171" s="319" t="s">
        <v>785</v>
      </c>
      <c r="G171" s="296"/>
      <c r="H171" s="296" t="s">
        <v>852</v>
      </c>
      <c r="I171" s="296" t="s">
        <v>787</v>
      </c>
      <c r="J171" s="296" t="s">
        <v>836</v>
      </c>
      <c r="K171" s="344"/>
    </row>
    <row r="172" s="1" customFormat="1" ht="15" customHeight="1">
      <c r="B172" s="321"/>
      <c r="C172" s="296" t="s">
        <v>790</v>
      </c>
      <c r="D172" s="296"/>
      <c r="E172" s="296"/>
      <c r="F172" s="319" t="s">
        <v>791</v>
      </c>
      <c r="G172" s="296"/>
      <c r="H172" s="296" t="s">
        <v>852</v>
      </c>
      <c r="I172" s="296" t="s">
        <v>787</v>
      </c>
      <c r="J172" s="296">
        <v>50</v>
      </c>
      <c r="K172" s="344"/>
    </row>
    <row r="173" s="1" customFormat="1" ht="15" customHeight="1">
      <c r="B173" s="321"/>
      <c r="C173" s="296" t="s">
        <v>793</v>
      </c>
      <c r="D173" s="296"/>
      <c r="E173" s="296"/>
      <c r="F173" s="319" t="s">
        <v>785</v>
      </c>
      <c r="G173" s="296"/>
      <c r="H173" s="296" t="s">
        <v>852</v>
      </c>
      <c r="I173" s="296" t="s">
        <v>795</v>
      </c>
      <c r="J173" s="296"/>
      <c r="K173" s="344"/>
    </row>
    <row r="174" s="1" customFormat="1" ht="15" customHeight="1">
      <c r="B174" s="321"/>
      <c r="C174" s="296" t="s">
        <v>804</v>
      </c>
      <c r="D174" s="296"/>
      <c r="E174" s="296"/>
      <c r="F174" s="319" t="s">
        <v>791</v>
      </c>
      <c r="G174" s="296"/>
      <c r="H174" s="296" t="s">
        <v>852</v>
      </c>
      <c r="I174" s="296" t="s">
        <v>787</v>
      </c>
      <c r="J174" s="296">
        <v>50</v>
      </c>
      <c r="K174" s="344"/>
    </row>
    <row r="175" s="1" customFormat="1" ht="15" customHeight="1">
      <c r="B175" s="321"/>
      <c r="C175" s="296" t="s">
        <v>812</v>
      </c>
      <c r="D175" s="296"/>
      <c r="E175" s="296"/>
      <c r="F175" s="319" t="s">
        <v>791</v>
      </c>
      <c r="G175" s="296"/>
      <c r="H175" s="296" t="s">
        <v>852</v>
      </c>
      <c r="I175" s="296" t="s">
        <v>787</v>
      </c>
      <c r="J175" s="296">
        <v>50</v>
      </c>
      <c r="K175" s="344"/>
    </row>
    <row r="176" s="1" customFormat="1" ht="15" customHeight="1">
      <c r="B176" s="321"/>
      <c r="C176" s="296" t="s">
        <v>810</v>
      </c>
      <c r="D176" s="296"/>
      <c r="E176" s="296"/>
      <c r="F176" s="319" t="s">
        <v>791</v>
      </c>
      <c r="G176" s="296"/>
      <c r="H176" s="296" t="s">
        <v>852</v>
      </c>
      <c r="I176" s="296" t="s">
        <v>787</v>
      </c>
      <c r="J176" s="296">
        <v>50</v>
      </c>
      <c r="K176" s="344"/>
    </row>
    <row r="177" s="1" customFormat="1" ht="15" customHeight="1">
      <c r="B177" s="321"/>
      <c r="C177" s="296" t="s">
        <v>137</v>
      </c>
      <c r="D177" s="296"/>
      <c r="E177" s="296"/>
      <c r="F177" s="319" t="s">
        <v>785</v>
      </c>
      <c r="G177" s="296"/>
      <c r="H177" s="296" t="s">
        <v>853</v>
      </c>
      <c r="I177" s="296" t="s">
        <v>854</v>
      </c>
      <c r="J177" s="296"/>
      <c r="K177" s="344"/>
    </row>
    <row r="178" s="1" customFormat="1" ht="15" customHeight="1">
      <c r="B178" s="321"/>
      <c r="C178" s="296" t="s">
        <v>60</v>
      </c>
      <c r="D178" s="296"/>
      <c r="E178" s="296"/>
      <c r="F178" s="319" t="s">
        <v>785</v>
      </c>
      <c r="G178" s="296"/>
      <c r="H178" s="296" t="s">
        <v>855</v>
      </c>
      <c r="I178" s="296" t="s">
        <v>856</v>
      </c>
      <c r="J178" s="296">
        <v>1</v>
      </c>
      <c r="K178" s="344"/>
    </row>
    <row r="179" s="1" customFormat="1" ht="15" customHeight="1">
      <c r="B179" s="321"/>
      <c r="C179" s="296" t="s">
        <v>56</v>
      </c>
      <c r="D179" s="296"/>
      <c r="E179" s="296"/>
      <c r="F179" s="319" t="s">
        <v>785</v>
      </c>
      <c r="G179" s="296"/>
      <c r="H179" s="296" t="s">
        <v>857</v>
      </c>
      <c r="I179" s="296" t="s">
        <v>787</v>
      </c>
      <c r="J179" s="296">
        <v>20</v>
      </c>
      <c r="K179" s="344"/>
    </row>
    <row r="180" s="1" customFormat="1" ht="15" customHeight="1">
      <c r="B180" s="321"/>
      <c r="C180" s="296" t="s">
        <v>57</v>
      </c>
      <c r="D180" s="296"/>
      <c r="E180" s="296"/>
      <c r="F180" s="319" t="s">
        <v>785</v>
      </c>
      <c r="G180" s="296"/>
      <c r="H180" s="296" t="s">
        <v>858</v>
      </c>
      <c r="I180" s="296" t="s">
        <v>787</v>
      </c>
      <c r="J180" s="296">
        <v>255</v>
      </c>
      <c r="K180" s="344"/>
    </row>
    <row r="181" s="1" customFormat="1" ht="15" customHeight="1">
      <c r="B181" s="321"/>
      <c r="C181" s="296" t="s">
        <v>138</v>
      </c>
      <c r="D181" s="296"/>
      <c r="E181" s="296"/>
      <c r="F181" s="319" t="s">
        <v>785</v>
      </c>
      <c r="G181" s="296"/>
      <c r="H181" s="296" t="s">
        <v>749</v>
      </c>
      <c r="I181" s="296" t="s">
        <v>787</v>
      </c>
      <c r="J181" s="296">
        <v>10</v>
      </c>
      <c r="K181" s="344"/>
    </row>
    <row r="182" s="1" customFormat="1" ht="15" customHeight="1">
      <c r="B182" s="321"/>
      <c r="C182" s="296" t="s">
        <v>139</v>
      </c>
      <c r="D182" s="296"/>
      <c r="E182" s="296"/>
      <c r="F182" s="319" t="s">
        <v>785</v>
      </c>
      <c r="G182" s="296"/>
      <c r="H182" s="296" t="s">
        <v>859</v>
      </c>
      <c r="I182" s="296" t="s">
        <v>820</v>
      </c>
      <c r="J182" s="296"/>
      <c r="K182" s="344"/>
    </row>
    <row r="183" s="1" customFormat="1" ht="15" customHeight="1">
      <c r="B183" s="321"/>
      <c r="C183" s="296" t="s">
        <v>860</v>
      </c>
      <c r="D183" s="296"/>
      <c r="E183" s="296"/>
      <c r="F183" s="319" t="s">
        <v>785</v>
      </c>
      <c r="G183" s="296"/>
      <c r="H183" s="296" t="s">
        <v>861</v>
      </c>
      <c r="I183" s="296" t="s">
        <v>820</v>
      </c>
      <c r="J183" s="296"/>
      <c r="K183" s="344"/>
    </row>
    <row r="184" s="1" customFormat="1" ht="15" customHeight="1">
      <c r="B184" s="321"/>
      <c r="C184" s="296" t="s">
        <v>849</v>
      </c>
      <c r="D184" s="296"/>
      <c r="E184" s="296"/>
      <c r="F184" s="319" t="s">
        <v>785</v>
      </c>
      <c r="G184" s="296"/>
      <c r="H184" s="296" t="s">
        <v>862</v>
      </c>
      <c r="I184" s="296" t="s">
        <v>820</v>
      </c>
      <c r="J184" s="296"/>
      <c r="K184" s="344"/>
    </row>
    <row r="185" s="1" customFormat="1" ht="15" customHeight="1">
      <c r="B185" s="321"/>
      <c r="C185" s="296" t="s">
        <v>141</v>
      </c>
      <c r="D185" s="296"/>
      <c r="E185" s="296"/>
      <c r="F185" s="319" t="s">
        <v>791</v>
      </c>
      <c r="G185" s="296"/>
      <c r="H185" s="296" t="s">
        <v>863</v>
      </c>
      <c r="I185" s="296" t="s">
        <v>787</v>
      </c>
      <c r="J185" s="296">
        <v>50</v>
      </c>
      <c r="K185" s="344"/>
    </row>
    <row r="186" s="1" customFormat="1" ht="15" customHeight="1">
      <c r="B186" s="321"/>
      <c r="C186" s="296" t="s">
        <v>864</v>
      </c>
      <c r="D186" s="296"/>
      <c r="E186" s="296"/>
      <c r="F186" s="319" t="s">
        <v>791</v>
      </c>
      <c r="G186" s="296"/>
      <c r="H186" s="296" t="s">
        <v>865</v>
      </c>
      <c r="I186" s="296" t="s">
        <v>866</v>
      </c>
      <c r="J186" s="296"/>
      <c r="K186" s="344"/>
    </row>
    <row r="187" s="1" customFormat="1" ht="15" customHeight="1">
      <c r="B187" s="321"/>
      <c r="C187" s="296" t="s">
        <v>867</v>
      </c>
      <c r="D187" s="296"/>
      <c r="E187" s="296"/>
      <c r="F187" s="319" t="s">
        <v>791</v>
      </c>
      <c r="G187" s="296"/>
      <c r="H187" s="296" t="s">
        <v>868</v>
      </c>
      <c r="I187" s="296" t="s">
        <v>866</v>
      </c>
      <c r="J187" s="296"/>
      <c r="K187" s="344"/>
    </row>
    <row r="188" s="1" customFormat="1" ht="15" customHeight="1">
      <c r="B188" s="321"/>
      <c r="C188" s="296" t="s">
        <v>869</v>
      </c>
      <c r="D188" s="296"/>
      <c r="E188" s="296"/>
      <c r="F188" s="319" t="s">
        <v>791</v>
      </c>
      <c r="G188" s="296"/>
      <c r="H188" s="296" t="s">
        <v>870</v>
      </c>
      <c r="I188" s="296" t="s">
        <v>866</v>
      </c>
      <c r="J188" s="296"/>
      <c r="K188" s="344"/>
    </row>
    <row r="189" s="1" customFormat="1" ht="15" customHeight="1">
      <c r="B189" s="321"/>
      <c r="C189" s="357" t="s">
        <v>871</v>
      </c>
      <c r="D189" s="296"/>
      <c r="E189" s="296"/>
      <c r="F189" s="319" t="s">
        <v>791</v>
      </c>
      <c r="G189" s="296"/>
      <c r="H189" s="296" t="s">
        <v>872</v>
      </c>
      <c r="I189" s="296" t="s">
        <v>873</v>
      </c>
      <c r="J189" s="358" t="s">
        <v>874</v>
      </c>
      <c r="K189" s="344"/>
    </row>
    <row r="190" s="1" customFormat="1" ht="15" customHeight="1">
      <c r="B190" s="321"/>
      <c r="C190" s="357" t="s">
        <v>45</v>
      </c>
      <c r="D190" s="296"/>
      <c r="E190" s="296"/>
      <c r="F190" s="319" t="s">
        <v>785</v>
      </c>
      <c r="G190" s="296"/>
      <c r="H190" s="293" t="s">
        <v>875</v>
      </c>
      <c r="I190" s="296" t="s">
        <v>876</v>
      </c>
      <c r="J190" s="296"/>
      <c r="K190" s="344"/>
    </row>
    <row r="191" s="1" customFormat="1" ht="15" customHeight="1">
      <c r="B191" s="321"/>
      <c r="C191" s="357" t="s">
        <v>877</v>
      </c>
      <c r="D191" s="296"/>
      <c r="E191" s="296"/>
      <c r="F191" s="319" t="s">
        <v>785</v>
      </c>
      <c r="G191" s="296"/>
      <c r="H191" s="296" t="s">
        <v>878</v>
      </c>
      <c r="I191" s="296" t="s">
        <v>820</v>
      </c>
      <c r="J191" s="296"/>
      <c r="K191" s="344"/>
    </row>
    <row r="192" s="1" customFormat="1" ht="15" customHeight="1">
      <c r="B192" s="321"/>
      <c r="C192" s="357" t="s">
        <v>879</v>
      </c>
      <c r="D192" s="296"/>
      <c r="E192" s="296"/>
      <c r="F192" s="319" t="s">
        <v>785</v>
      </c>
      <c r="G192" s="296"/>
      <c r="H192" s="296" t="s">
        <v>880</v>
      </c>
      <c r="I192" s="296" t="s">
        <v>820</v>
      </c>
      <c r="J192" s="296"/>
      <c r="K192" s="344"/>
    </row>
    <row r="193" s="1" customFormat="1" ht="15" customHeight="1">
      <c r="B193" s="321"/>
      <c r="C193" s="357" t="s">
        <v>881</v>
      </c>
      <c r="D193" s="296"/>
      <c r="E193" s="296"/>
      <c r="F193" s="319" t="s">
        <v>791</v>
      </c>
      <c r="G193" s="296"/>
      <c r="H193" s="296" t="s">
        <v>882</v>
      </c>
      <c r="I193" s="296" t="s">
        <v>820</v>
      </c>
      <c r="J193" s="296"/>
      <c r="K193" s="344"/>
    </row>
    <row r="194" s="1" customFormat="1" ht="15" customHeight="1">
      <c r="B194" s="350"/>
      <c r="C194" s="359"/>
      <c r="D194" s="330"/>
      <c r="E194" s="330"/>
      <c r="F194" s="330"/>
      <c r="G194" s="330"/>
      <c r="H194" s="330"/>
      <c r="I194" s="330"/>
      <c r="J194" s="330"/>
      <c r="K194" s="351"/>
    </row>
    <row r="195" s="1" customFormat="1" ht="18.75" customHeight="1">
      <c r="B195" s="332"/>
      <c r="C195" s="342"/>
      <c r="D195" s="342"/>
      <c r="E195" s="342"/>
      <c r="F195" s="352"/>
      <c r="G195" s="342"/>
      <c r="H195" s="342"/>
      <c r="I195" s="342"/>
      <c r="J195" s="342"/>
      <c r="K195" s="332"/>
    </row>
    <row r="196" s="1" customFormat="1" ht="18.75" customHeight="1">
      <c r="B196" s="332"/>
      <c r="C196" s="342"/>
      <c r="D196" s="342"/>
      <c r="E196" s="342"/>
      <c r="F196" s="352"/>
      <c r="G196" s="342"/>
      <c r="H196" s="342"/>
      <c r="I196" s="342"/>
      <c r="J196" s="342"/>
      <c r="K196" s="332"/>
    </row>
    <row r="197" s="1" customFormat="1" ht="18.75" customHeight="1">
      <c r="B197" s="304"/>
      <c r="C197" s="304"/>
      <c r="D197" s="304"/>
      <c r="E197" s="304"/>
      <c r="F197" s="304"/>
      <c r="G197" s="304"/>
      <c r="H197" s="304"/>
      <c r="I197" s="304"/>
      <c r="J197" s="304"/>
      <c r="K197" s="304"/>
    </row>
    <row r="198" s="1" customFormat="1" ht="13.5">
      <c r="B198" s="283"/>
      <c r="C198" s="284"/>
      <c r="D198" s="284"/>
      <c r="E198" s="284"/>
      <c r="F198" s="284"/>
      <c r="G198" s="284"/>
      <c r="H198" s="284"/>
      <c r="I198" s="284"/>
      <c r="J198" s="284"/>
      <c r="K198" s="285"/>
    </row>
    <row r="199" s="1" customFormat="1" ht="21">
      <c r="B199" s="286"/>
      <c r="C199" s="287" t="s">
        <v>883</v>
      </c>
      <c r="D199" s="287"/>
      <c r="E199" s="287"/>
      <c r="F199" s="287"/>
      <c r="G199" s="287"/>
      <c r="H199" s="287"/>
      <c r="I199" s="287"/>
      <c r="J199" s="287"/>
      <c r="K199" s="288"/>
    </row>
    <row r="200" s="1" customFormat="1" ht="25.5" customHeight="1">
      <c r="B200" s="286"/>
      <c r="C200" s="360" t="s">
        <v>884</v>
      </c>
      <c r="D200" s="360"/>
      <c r="E200" s="360"/>
      <c r="F200" s="360" t="s">
        <v>885</v>
      </c>
      <c r="G200" s="361"/>
      <c r="H200" s="360" t="s">
        <v>886</v>
      </c>
      <c r="I200" s="360"/>
      <c r="J200" s="360"/>
      <c r="K200" s="288"/>
    </row>
    <row r="201" s="1" customFormat="1" ht="5.25" customHeight="1">
      <c r="B201" s="321"/>
      <c r="C201" s="316"/>
      <c r="D201" s="316"/>
      <c r="E201" s="316"/>
      <c r="F201" s="316"/>
      <c r="G201" s="342"/>
      <c r="H201" s="316"/>
      <c r="I201" s="316"/>
      <c r="J201" s="316"/>
      <c r="K201" s="344"/>
    </row>
    <row r="202" s="1" customFormat="1" ht="15" customHeight="1">
      <c r="B202" s="321"/>
      <c r="C202" s="296" t="s">
        <v>876</v>
      </c>
      <c r="D202" s="296"/>
      <c r="E202" s="296"/>
      <c r="F202" s="319" t="s">
        <v>46</v>
      </c>
      <c r="G202" s="296"/>
      <c r="H202" s="296" t="s">
        <v>887</v>
      </c>
      <c r="I202" s="296"/>
      <c r="J202" s="296"/>
      <c r="K202" s="344"/>
    </row>
    <row r="203" s="1" customFormat="1" ht="15" customHeight="1">
      <c r="B203" s="321"/>
      <c r="C203" s="296"/>
      <c r="D203" s="296"/>
      <c r="E203" s="296"/>
      <c r="F203" s="319" t="s">
        <v>47</v>
      </c>
      <c r="G203" s="296"/>
      <c r="H203" s="296" t="s">
        <v>888</v>
      </c>
      <c r="I203" s="296"/>
      <c r="J203" s="296"/>
      <c r="K203" s="344"/>
    </row>
    <row r="204" s="1" customFormat="1" ht="15" customHeight="1">
      <c r="B204" s="321"/>
      <c r="C204" s="296"/>
      <c r="D204" s="296"/>
      <c r="E204" s="296"/>
      <c r="F204" s="319" t="s">
        <v>50</v>
      </c>
      <c r="G204" s="296"/>
      <c r="H204" s="296" t="s">
        <v>889</v>
      </c>
      <c r="I204" s="296"/>
      <c r="J204" s="296"/>
      <c r="K204" s="344"/>
    </row>
    <row r="205" s="1" customFormat="1" ht="15" customHeight="1">
      <c r="B205" s="321"/>
      <c r="C205" s="296"/>
      <c r="D205" s="296"/>
      <c r="E205" s="296"/>
      <c r="F205" s="319" t="s">
        <v>48</v>
      </c>
      <c r="G205" s="296"/>
      <c r="H205" s="296" t="s">
        <v>890</v>
      </c>
      <c r="I205" s="296"/>
      <c r="J205" s="296"/>
      <c r="K205" s="344"/>
    </row>
    <row r="206" s="1" customFormat="1" ht="15" customHeight="1">
      <c r="B206" s="321"/>
      <c r="C206" s="296"/>
      <c r="D206" s="296"/>
      <c r="E206" s="296"/>
      <c r="F206" s="319" t="s">
        <v>49</v>
      </c>
      <c r="G206" s="296"/>
      <c r="H206" s="296" t="s">
        <v>891</v>
      </c>
      <c r="I206" s="296"/>
      <c r="J206" s="296"/>
      <c r="K206" s="344"/>
    </row>
    <row r="207" s="1" customFormat="1" ht="15" customHeight="1">
      <c r="B207" s="321"/>
      <c r="C207" s="296"/>
      <c r="D207" s="296"/>
      <c r="E207" s="296"/>
      <c r="F207" s="319"/>
      <c r="G207" s="296"/>
      <c r="H207" s="296"/>
      <c r="I207" s="296"/>
      <c r="J207" s="296"/>
      <c r="K207" s="344"/>
    </row>
    <row r="208" s="1" customFormat="1" ht="15" customHeight="1">
      <c r="B208" s="321"/>
      <c r="C208" s="296" t="s">
        <v>832</v>
      </c>
      <c r="D208" s="296"/>
      <c r="E208" s="296"/>
      <c r="F208" s="319" t="s">
        <v>81</v>
      </c>
      <c r="G208" s="296"/>
      <c r="H208" s="296" t="s">
        <v>892</v>
      </c>
      <c r="I208" s="296"/>
      <c r="J208" s="296"/>
      <c r="K208" s="344"/>
    </row>
    <row r="209" s="1" customFormat="1" ht="15" customHeight="1">
      <c r="B209" s="321"/>
      <c r="C209" s="296"/>
      <c r="D209" s="296"/>
      <c r="E209" s="296"/>
      <c r="F209" s="319" t="s">
        <v>731</v>
      </c>
      <c r="G209" s="296"/>
      <c r="H209" s="296" t="s">
        <v>732</v>
      </c>
      <c r="I209" s="296"/>
      <c r="J209" s="296"/>
      <c r="K209" s="344"/>
    </row>
    <row r="210" s="1" customFormat="1" ht="15" customHeight="1">
      <c r="B210" s="321"/>
      <c r="C210" s="296"/>
      <c r="D210" s="296"/>
      <c r="E210" s="296"/>
      <c r="F210" s="319" t="s">
        <v>729</v>
      </c>
      <c r="G210" s="296"/>
      <c r="H210" s="296" t="s">
        <v>893</v>
      </c>
      <c r="I210" s="296"/>
      <c r="J210" s="296"/>
      <c r="K210" s="344"/>
    </row>
    <row r="211" s="1" customFormat="1" ht="15" customHeight="1">
      <c r="B211" s="362"/>
      <c r="C211" s="296"/>
      <c r="D211" s="296"/>
      <c r="E211" s="296"/>
      <c r="F211" s="319" t="s">
        <v>89</v>
      </c>
      <c r="G211" s="357"/>
      <c r="H211" s="348" t="s">
        <v>90</v>
      </c>
      <c r="I211" s="348"/>
      <c r="J211" s="348"/>
      <c r="K211" s="363"/>
    </row>
    <row r="212" s="1" customFormat="1" ht="15" customHeight="1">
      <c r="B212" s="362"/>
      <c r="C212" s="296"/>
      <c r="D212" s="296"/>
      <c r="E212" s="296"/>
      <c r="F212" s="319" t="s">
        <v>733</v>
      </c>
      <c r="G212" s="357"/>
      <c r="H212" s="348" t="s">
        <v>712</v>
      </c>
      <c r="I212" s="348"/>
      <c r="J212" s="348"/>
      <c r="K212" s="363"/>
    </row>
    <row r="213" s="1" customFormat="1" ht="15" customHeight="1">
      <c r="B213" s="362"/>
      <c r="C213" s="296"/>
      <c r="D213" s="296"/>
      <c r="E213" s="296"/>
      <c r="F213" s="319"/>
      <c r="G213" s="357"/>
      <c r="H213" s="348"/>
      <c r="I213" s="348"/>
      <c r="J213" s="348"/>
      <c r="K213" s="363"/>
    </row>
    <row r="214" s="1" customFormat="1" ht="15" customHeight="1">
      <c r="B214" s="362"/>
      <c r="C214" s="296" t="s">
        <v>856</v>
      </c>
      <c r="D214" s="296"/>
      <c r="E214" s="296"/>
      <c r="F214" s="319">
        <v>1</v>
      </c>
      <c r="G214" s="357"/>
      <c r="H214" s="348" t="s">
        <v>894</v>
      </c>
      <c r="I214" s="348"/>
      <c r="J214" s="348"/>
      <c r="K214" s="363"/>
    </row>
    <row r="215" s="1" customFormat="1" ht="15" customHeight="1">
      <c r="B215" s="362"/>
      <c r="C215" s="296"/>
      <c r="D215" s="296"/>
      <c r="E215" s="296"/>
      <c r="F215" s="319">
        <v>2</v>
      </c>
      <c r="G215" s="357"/>
      <c r="H215" s="348" t="s">
        <v>895</v>
      </c>
      <c r="I215" s="348"/>
      <c r="J215" s="348"/>
      <c r="K215" s="363"/>
    </row>
    <row r="216" s="1" customFormat="1" ht="15" customHeight="1">
      <c r="B216" s="362"/>
      <c r="C216" s="296"/>
      <c r="D216" s="296"/>
      <c r="E216" s="296"/>
      <c r="F216" s="319">
        <v>3</v>
      </c>
      <c r="G216" s="357"/>
      <c r="H216" s="348" t="s">
        <v>896</v>
      </c>
      <c r="I216" s="348"/>
      <c r="J216" s="348"/>
      <c r="K216" s="363"/>
    </row>
    <row r="217" s="1" customFormat="1" ht="15" customHeight="1">
      <c r="B217" s="362"/>
      <c r="C217" s="296"/>
      <c r="D217" s="296"/>
      <c r="E217" s="296"/>
      <c r="F217" s="319">
        <v>4</v>
      </c>
      <c r="G217" s="357"/>
      <c r="H217" s="348" t="s">
        <v>897</v>
      </c>
      <c r="I217" s="348"/>
      <c r="J217" s="348"/>
      <c r="K217" s="363"/>
    </row>
    <row r="218" s="1" customFormat="1" ht="12.75" customHeight="1">
      <c r="B218" s="364"/>
      <c r="C218" s="365"/>
      <c r="D218" s="365"/>
      <c r="E218" s="365"/>
      <c r="F218" s="365"/>
      <c r="G218" s="365"/>
      <c r="H218" s="365"/>
      <c r="I218" s="365"/>
      <c r="J218" s="365"/>
      <c r="K218" s="366"/>
    </row>
  </sheetData>
  <sheetProtection autoFilter="0" deleteColumns="0" deleteRows="0" formatCells="0" formatColumns="0" formatRows="0" insertColumns="0" insertHyperlinks="0" insertRows="0" pivotTables="0" sort="0"/>
  <mergeCells count="77">
    <mergeCell ref="C102:J102"/>
    <mergeCell ref="C122:J122"/>
    <mergeCell ref="C147:J147"/>
    <mergeCell ref="C165:J165"/>
    <mergeCell ref="C199:J199"/>
    <mergeCell ref="H200:J200"/>
    <mergeCell ref="H202:J202"/>
    <mergeCell ref="H203:J203"/>
    <mergeCell ref="H204:J204"/>
    <mergeCell ref="H205:J205"/>
    <mergeCell ref="H206:J206"/>
    <mergeCell ref="H208:J208"/>
    <mergeCell ref="H209:J209"/>
    <mergeCell ref="H210:J210"/>
    <mergeCell ref="H211:J211"/>
    <mergeCell ref="H212:J212"/>
    <mergeCell ref="H214:J214"/>
    <mergeCell ref="H215:J215"/>
    <mergeCell ref="H216:J216"/>
    <mergeCell ref="H217:J217"/>
    <mergeCell ref="D47:J47"/>
    <mergeCell ref="E48:J48"/>
    <mergeCell ref="E49:J49"/>
    <mergeCell ref="E50:J50"/>
    <mergeCell ref="D51:J51"/>
    <mergeCell ref="C52:J52"/>
    <mergeCell ref="C54:J54"/>
    <mergeCell ref="C55:J55"/>
    <mergeCell ref="C57:J57"/>
    <mergeCell ref="D58:J58"/>
    <mergeCell ref="D59:J59"/>
    <mergeCell ref="D60:J60"/>
    <mergeCell ref="D61:J61"/>
    <mergeCell ref="D62:J62"/>
    <mergeCell ref="D63:J63"/>
    <mergeCell ref="D65:J65"/>
    <mergeCell ref="D66:J66"/>
    <mergeCell ref="D67:J67"/>
    <mergeCell ref="D68:J68"/>
    <mergeCell ref="D69:J69"/>
    <mergeCell ref="D70:J70"/>
    <mergeCell ref="C75:J75"/>
    <mergeCell ref="C9:J9"/>
    <mergeCell ref="D10:J10"/>
    <mergeCell ref="D11:J11"/>
    <mergeCell ref="D15:J15"/>
    <mergeCell ref="D16:J16"/>
    <mergeCell ref="D17:J17"/>
    <mergeCell ref="F18:J18"/>
    <mergeCell ref="F19:J19"/>
    <mergeCell ref="F20:J20"/>
    <mergeCell ref="F21:J21"/>
    <mergeCell ref="F22:J22"/>
    <mergeCell ref="F23:J23"/>
    <mergeCell ref="C25:J25"/>
    <mergeCell ref="C26:J26"/>
    <mergeCell ref="D27:J27"/>
    <mergeCell ref="D28:J28"/>
    <mergeCell ref="D30:J30"/>
    <mergeCell ref="D31:J31"/>
    <mergeCell ref="D33:J33"/>
    <mergeCell ref="D34:J34"/>
    <mergeCell ref="D35:J35"/>
    <mergeCell ref="G36:J36"/>
    <mergeCell ref="G37:J37"/>
    <mergeCell ref="G38:J38"/>
    <mergeCell ref="G39:J39"/>
    <mergeCell ref="G40:J40"/>
    <mergeCell ref="G41:J41"/>
    <mergeCell ref="G42:J42"/>
    <mergeCell ref="G43:J43"/>
    <mergeCell ref="G44:J44"/>
    <mergeCell ref="G45:J45"/>
    <mergeCell ref="C3:J3"/>
    <mergeCell ref="C4:J4"/>
    <mergeCell ref="C6:J6"/>
    <mergeCell ref="C7:J7"/>
  </mergeCells>
  <pageMargins left="0.5902778" right="0.5902778" top="0.5902778" bottom="0.5902778" header="0" footer="0"/>
  <pageSetup r:id="rId1" paperSize="9" orientation="portrait" scale="77" fitToHeight="0"/>
</worksheet>
</file>

<file path=docProps/core.xml><?xml version="1.0" encoding="utf-8"?>
<cp:coreProperties xmlns:dc="http://purl.org/dc/elements/1.1/" xmlns:dcterms="http://purl.org/dc/terms/" xmlns:xsi="http://www.w3.org/2001/XMLSchema-instance" xmlns:cp="http://schemas.openxmlformats.org/package/2006/metadata/core-properties">
  <dc:creator>LAPTOP-RKVOTQN3\ASUS</dc:creator>
  <cp:lastModifiedBy>LAPTOP-RKVOTQN3\ASUS</cp:lastModifiedBy>
  <dcterms:created xsi:type="dcterms:W3CDTF">2021-03-01T10:19:49Z</dcterms:created>
  <dcterms:modified xsi:type="dcterms:W3CDTF">2021-03-01T10:19:53Z</dcterms:modified>
</cp:coreProperties>
</file>