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pravce\Desktop\"/>
    </mc:Choice>
  </mc:AlternateContent>
  <xr:revisionPtr revIDLastSave="0" documentId="8_{FA3BF981-CFC3-43FF-BF88-0012643B4077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1 3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 3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 3 Pol'!$A$1:$W$154</definedName>
    <definedName name="_xlnm.Print_Area" localSheetId="1">Stavba!$A$1:$J$66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5" i="1" l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G41" i="1"/>
  <c r="F41" i="1"/>
  <c r="G40" i="1"/>
  <c r="F40" i="1"/>
  <c r="G39" i="1"/>
  <c r="F39" i="1"/>
  <c r="G153" i="12"/>
  <c r="BA116" i="12"/>
  <c r="BA94" i="12"/>
  <c r="BA74" i="12"/>
  <c r="BA71" i="12"/>
  <c r="G9" i="12"/>
  <c r="G8" i="12" s="1"/>
  <c r="I9" i="12"/>
  <c r="I8" i="12" s="1"/>
  <c r="K9" i="12"/>
  <c r="K8" i="12" s="1"/>
  <c r="O9" i="12"/>
  <c r="O8" i="12" s="1"/>
  <c r="Q9" i="12"/>
  <c r="Q8" i="12" s="1"/>
  <c r="V9" i="12"/>
  <c r="V8" i="12" s="1"/>
  <c r="G13" i="12"/>
  <c r="I13" i="12"/>
  <c r="K13" i="12"/>
  <c r="M13" i="12"/>
  <c r="O13" i="12"/>
  <c r="Q13" i="12"/>
  <c r="V13" i="12"/>
  <c r="G16" i="12"/>
  <c r="I16" i="12"/>
  <c r="K16" i="12"/>
  <c r="M16" i="12"/>
  <c r="O16" i="12"/>
  <c r="Q16" i="12"/>
  <c r="V16" i="12"/>
  <c r="G19" i="12"/>
  <c r="I19" i="12"/>
  <c r="K19" i="12"/>
  <c r="M19" i="12"/>
  <c r="O19" i="12"/>
  <c r="Q19" i="12"/>
  <c r="V19" i="12"/>
  <c r="G22" i="12"/>
  <c r="M22" i="12" s="1"/>
  <c r="I22" i="12"/>
  <c r="K22" i="12"/>
  <c r="O22" i="12"/>
  <c r="Q22" i="12"/>
  <c r="V22" i="12"/>
  <c r="G26" i="12"/>
  <c r="M26" i="12" s="1"/>
  <c r="I26" i="12"/>
  <c r="K26" i="12"/>
  <c r="O26" i="12"/>
  <c r="Q26" i="12"/>
  <c r="V26" i="12"/>
  <c r="G30" i="12"/>
  <c r="I30" i="12"/>
  <c r="K30" i="12"/>
  <c r="M30" i="12"/>
  <c r="O30" i="12"/>
  <c r="Q30" i="12"/>
  <c r="V30" i="12"/>
  <c r="G32" i="12"/>
  <c r="I32" i="12"/>
  <c r="K32" i="12"/>
  <c r="M32" i="12"/>
  <c r="O32" i="12"/>
  <c r="Q32" i="12"/>
  <c r="V32" i="12"/>
  <c r="G36" i="12"/>
  <c r="M36" i="12" s="1"/>
  <c r="I36" i="12"/>
  <c r="K36" i="12"/>
  <c r="O36" i="12"/>
  <c r="Q36" i="12"/>
  <c r="V36" i="12"/>
  <c r="G39" i="12"/>
  <c r="M39" i="12" s="1"/>
  <c r="I39" i="12"/>
  <c r="K39" i="12"/>
  <c r="O39" i="12"/>
  <c r="Q39" i="12"/>
  <c r="V39" i="12"/>
  <c r="K42" i="12"/>
  <c r="V42" i="12"/>
  <c r="G43" i="12"/>
  <c r="G42" i="12" s="1"/>
  <c r="I43" i="12"/>
  <c r="I42" i="12" s="1"/>
  <c r="K43" i="12"/>
  <c r="M43" i="12"/>
  <c r="M42" i="12" s="1"/>
  <c r="O43" i="12"/>
  <c r="O42" i="12" s="1"/>
  <c r="Q43" i="12"/>
  <c r="Q42" i="12" s="1"/>
  <c r="V43" i="12"/>
  <c r="G44" i="12"/>
  <c r="O44" i="12"/>
  <c r="G45" i="12"/>
  <c r="I45" i="12"/>
  <c r="I44" i="12" s="1"/>
  <c r="K45" i="12"/>
  <c r="K44" i="12" s="1"/>
  <c r="M45" i="12"/>
  <c r="M44" i="12" s="1"/>
  <c r="O45" i="12"/>
  <c r="Q45" i="12"/>
  <c r="Q44" i="12" s="1"/>
  <c r="V45" i="12"/>
  <c r="V44" i="12" s="1"/>
  <c r="G49" i="12"/>
  <c r="I49" i="12"/>
  <c r="K49" i="12"/>
  <c r="M49" i="12"/>
  <c r="O49" i="12"/>
  <c r="Q49" i="12"/>
  <c r="V49" i="12"/>
  <c r="G51" i="12"/>
  <c r="I51" i="12"/>
  <c r="K51" i="12"/>
  <c r="M51" i="12"/>
  <c r="O51" i="12"/>
  <c r="Q51" i="12"/>
  <c r="V51" i="12"/>
  <c r="G53" i="12"/>
  <c r="O53" i="12"/>
  <c r="G54" i="12"/>
  <c r="I54" i="12"/>
  <c r="I53" i="12" s="1"/>
  <c r="K54" i="12"/>
  <c r="K53" i="12" s="1"/>
  <c r="M54" i="12"/>
  <c r="M53" i="12" s="1"/>
  <c r="O54" i="12"/>
  <c r="Q54" i="12"/>
  <c r="Q53" i="12" s="1"/>
  <c r="V54" i="12"/>
  <c r="V53" i="12" s="1"/>
  <c r="G59" i="12"/>
  <c r="I59" i="12"/>
  <c r="K59" i="12"/>
  <c r="M59" i="12"/>
  <c r="O59" i="12"/>
  <c r="Q59" i="12"/>
  <c r="V59" i="12"/>
  <c r="G66" i="12"/>
  <c r="G65" i="12" s="1"/>
  <c r="I66" i="12"/>
  <c r="I65" i="12" s="1"/>
  <c r="K66" i="12"/>
  <c r="K65" i="12" s="1"/>
  <c r="O66" i="12"/>
  <c r="O65" i="12" s="1"/>
  <c r="Q66" i="12"/>
  <c r="Q65" i="12" s="1"/>
  <c r="V66" i="12"/>
  <c r="V65" i="12" s="1"/>
  <c r="G70" i="12"/>
  <c r="I70" i="12"/>
  <c r="K70" i="12"/>
  <c r="M70" i="12"/>
  <c r="O70" i="12"/>
  <c r="Q70" i="12"/>
  <c r="V70" i="12"/>
  <c r="G73" i="12"/>
  <c r="I73" i="12"/>
  <c r="K73" i="12"/>
  <c r="M73" i="12"/>
  <c r="O73" i="12"/>
  <c r="Q73" i="12"/>
  <c r="V73" i="12"/>
  <c r="G78" i="12"/>
  <c r="G77" i="12" s="1"/>
  <c r="I78" i="12"/>
  <c r="I77" i="12" s="1"/>
  <c r="K78" i="12"/>
  <c r="K77" i="12" s="1"/>
  <c r="O78" i="12"/>
  <c r="O77" i="12" s="1"/>
  <c r="Q78" i="12"/>
  <c r="Q77" i="12" s="1"/>
  <c r="V78" i="12"/>
  <c r="V77" i="12" s="1"/>
  <c r="G81" i="12"/>
  <c r="I81" i="12"/>
  <c r="O81" i="12"/>
  <c r="Q81" i="12"/>
  <c r="G82" i="12"/>
  <c r="I82" i="12"/>
  <c r="K82" i="12"/>
  <c r="K81" i="12" s="1"/>
  <c r="M82" i="12"/>
  <c r="M81" i="12" s="1"/>
  <c r="O82" i="12"/>
  <c r="Q82" i="12"/>
  <c r="V82" i="12"/>
  <c r="V81" i="12" s="1"/>
  <c r="K84" i="12"/>
  <c r="V84" i="12"/>
  <c r="G85" i="12"/>
  <c r="G84" i="12" s="1"/>
  <c r="I85" i="12"/>
  <c r="I84" i="12" s="1"/>
  <c r="K85" i="12"/>
  <c r="O85" i="12"/>
  <c r="O84" i="12" s="1"/>
  <c r="Q85" i="12"/>
  <c r="Q84" i="12" s="1"/>
  <c r="V85" i="12"/>
  <c r="G89" i="12"/>
  <c r="I89" i="12"/>
  <c r="K89" i="12"/>
  <c r="K88" i="12" s="1"/>
  <c r="M89" i="12"/>
  <c r="M88" i="12" s="1"/>
  <c r="O89" i="12"/>
  <c r="Q89" i="12"/>
  <c r="V89" i="12"/>
  <c r="V88" i="12" s="1"/>
  <c r="G92" i="12"/>
  <c r="I92" i="12"/>
  <c r="K92" i="12"/>
  <c r="M92" i="12"/>
  <c r="O92" i="12"/>
  <c r="Q92" i="12"/>
  <c r="V92" i="12"/>
  <c r="G93" i="12"/>
  <c r="M93" i="12" s="1"/>
  <c r="I93" i="12"/>
  <c r="K93" i="12"/>
  <c r="O93" i="12"/>
  <c r="O88" i="12" s="1"/>
  <c r="Q93" i="12"/>
  <c r="V93" i="12"/>
  <c r="G96" i="12"/>
  <c r="M96" i="12" s="1"/>
  <c r="I96" i="12"/>
  <c r="I88" i="12" s="1"/>
  <c r="K96" i="12"/>
  <c r="O96" i="12"/>
  <c r="Q96" i="12"/>
  <c r="Q88" i="12" s="1"/>
  <c r="V96" i="12"/>
  <c r="G99" i="12"/>
  <c r="I99" i="12"/>
  <c r="K99" i="12"/>
  <c r="M99" i="12"/>
  <c r="O99" i="12"/>
  <c r="Q99" i="12"/>
  <c r="V99" i="12"/>
  <c r="G100" i="12"/>
  <c r="I100" i="12"/>
  <c r="K100" i="12"/>
  <c r="M100" i="12"/>
  <c r="O100" i="12"/>
  <c r="Q100" i="12"/>
  <c r="V100" i="12"/>
  <c r="G101" i="12"/>
  <c r="O101" i="12"/>
  <c r="G102" i="12"/>
  <c r="M102" i="12" s="1"/>
  <c r="M101" i="12" s="1"/>
  <c r="I102" i="12"/>
  <c r="I101" i="12" s="1"/>
  <c r="K102" i="12"/>
  <c r="K101" i="12" s="1"/>
  <c r="O102" i="12"/>
  <c r="Q102" i="12"/>
  <c r="Q101" i="12" s="1"/>
  <c r="V102" i="12"/>
  <c r="V101" i="12" s="1"/>
  <c r="G106" i="12"/>
  <c r="I106" i="12"/>
  <c r="K106" i="12"/>
  <c r="M106" i="12"/>
  <c r="O106" i="12"/>
  <c r="Q106" i="12"/>
  <c r="V106" i="12"/>
  <c r="K109" i="12"/>
  <c r="V109" i="12"/>
  <c r="G110" i="12"/>
  <c r="G109" i="12" s="1"/>
  <c r="I110" i="12"/>
  <c r="I109" i="12" s="1"/>
  <c r="K110" i="12"/>
  <c r="O110" i="12"/>
  <c r="O109" i="12" s="1"/>
  <c r="Q110" i="12"/>
  <c r="Q109" i="12" s="1"/>
  <c r="V110" i="12"/>
  <c r="G114" i="12"/>
  <c r="I114" i="12"/>
  <c r="O114" i="12"/>
  <c r="Q114" i="12"/>
  <c r="G115" i="12"/>
  <c r="I115" i="12"/>
  <c r="K115" i="12"/>
  <c r="K114" i="12" s="1"/>
  <c r="M115" i="12"/>
  <c r="M114" i="12" s="1"/>
  <c r="O115" i="12"/>
  <c r="Q115" i="12"/>
  <c r="V115" i="12"/>
  <c r="V114" i="12" s="1"/>
  <c r="K117" i="12"/>
  <c r="V117" i="12"/>
  <c r="G118" i="12"/>
  <c r="G117" i="12" s="1"/>
  <c r="I118" i="12"/>
  <c r="I117" i="12" s="1"/>
  <c r="K118" i="12"/>
  <c r="O118" i="12"/>
  <c r="O117" i="12" s="1"/>
  <c r="Q118" i="12"/>
  <c r="Q117" i="12" s="1"/>
  <c r="V118" i="12"/>
  <c r="I122" i="12"/>
  <c r="Q122" i="12"/>
  <c r="G123" i="12"/>
  <c r="I123" i="12"/>
  <c r="K123" i="12"/>
  <c r="K122" i="12" s="1"/>
  <c r="M123" i="12"/>
  <c r="M122" i="12" s="1"/>
  <c r="O123" i="12"/>
  <c r="Q123" i="12"/>
  <c r="V123" i="12"/>
  <c r="V122" i="12" s="1"/>
  <c r="G125" i="12"/>
  <c r="I125" i="12"/>
  <c r="K125" i="12"/>
  <c r="M125" i="12"/>
  <c r="O125" i="12"/>
  <c r="Q125" i="12"/>
  <c r="V125" i="12"/>
  <c r="G127" i="12"/>
  <c r="M127" i="12" s="1"/>
  <c r="I127" i="12"/>
  <c r="K127" i="12"/>
  <c r="O127" i="12"/>
  <c r="O122" i="12" s="1"/>
  <c r="Q127" i="12"/>
  <c r="V127" i="12"/>
  <c r="G129" i="12"/>
  <c r="I129" i="12"/>
  <c r="O129" i="12"/>
  <c r="Q129" i="12"/>
  <c r="G130" i="12"/>
  <c r="I130" i="12"/>
  <c r="K130" i="12"/>
  <c r="K129" i="12" s="1"/>
  <c r="M130" i="12"/>
  <c r="M129" i="12" s="1"/>
  <c r="O130" i="12"/>
  <c r="Q130" i="12"/>
  <c r="V130" i="12"/>
  <c r="V129" i="12" s="1"/>
  <c r="G135" i="12"/>
  <c r="I135" i="12"/>
  <c r="K135" i="12"/>
  <c r="M135" i="12"/>
  <c r="O135" i="12"/>
  <c r="Q135" i="12"/>
  <c r="V135" i="12"/>
  <c r="G137" i="12"/>
  <c r="G138" i="12"/>
  <c r="M138" i="12" s="1"/>
  <c r="M137" i="12" s="1"/>
  <c r="I138" i="12"/>
  <c r="I137" i="12" s="1"/>
  <c r="K138" i="12"/>
  <c r="K137" i="12" s="1"/>
  <c r="O138" i="12"/>
  <c r="Q138" i="12"/>
  <c r="Q137" i="12" s="1"/>
  <c r="V138" i="12"/>
  <c r="V137" i="12" s="1"/>
  <c r="G141" i="12"/>
  <c r="I141" i="12"/>
  <c r="K141" i="12"/>
  <c r="M141" i="12"/>
  <c r="O141" i="12"/>
  <c r="Q141" i="12"/>
  <c r="V141" i="12"/>
  <c r="G143" i="12"/>
  <c r="I143" i="12"/>
  <c r="K143" i="12"/>
  <c r="M143" i="12"/>
  <c r="O143" i="12"/>
  <c r="Q143" i="12"/>
  <c r="V143" i="12"/>
  <c r="G146" i="12"/>
  <c r="M146" i="12" s="1"/>
  <c r="I146" i="12"/>
  <c r="K146" i="12"/>
  <c r="O146" i="12"/>
  <c r="O137" i="12" s="1"/>
  <c r="Q146" i="12"/>
  <c r="V146" i="12"/>
  <c r="G150" i="12"/>
  <c r="I150" i="12"/>
  <c r="O150" i="12"/>
  <c r="Q150" i="12"/>
  <c r="G151" i="12"/>
  <c r="I151" i="12"/>
  <c r="K151" i="12"/>
  <c r="K150" i="12" s="1"/>
  <c r="M151" i="12"/>
  <c r="M150" i="12" s="1"/>
  <c r="O151" i="12"/>
  <c r="Q151" i="12"/>
  <c r="V151" i="12"/>
  <c r="V150" i="12" s="1"/>
  <c r="AE153" i="12"/>
  <c r="I20" i="1"/>
  <c r="I19" i="1"/>
  <c r="I18" i="1"/>
  <c r="I17" i="1"/>
  <c r="I16" i="1"/>
  <c r="I66" i="1"/>
  <c r="J65" i="1" s="1"/>
  <c r="F42" i="1"/>
  <c r="G23" i="1" s="1"/>
  <c r="G42" i="1"/>
  <c r="G25" i="1" s="1"/>
  <c r="A25" i="1" s="1"/>
  <c r="A26" i="1" s="1"/>
  <c r="G26" i="1" s="1"/>
  <c r="H41" i="1"/>
  <c r="I41" i="1" s="1"/>
  <c r="H40" i="1"/>
  <c r="I40" i="1" s="1"/>
  <c r="H39" i="1"/>
  <c r="H42" i="1" s="1"/>
  <c r="J59" i="1" l="1"/>
  <c r="J50" i="1"/>
  <c r="J51" i="1"/>
  <c r="J55" i="1"/>
  <c r="J57" i="1"/>
  <c r="J53" i="1"/>
  <c r="J61" i="1"/>
  <c r="J63" i="1"/>
  <c r="J49" i="1"/>
  <c r="J52" i="1"/>
  <c r="J54" i="1"/>
  <c r="J56" i="1"/>
  <c r="J58" i="1"/>
  <c r="J60" i="1"/>
  <c r="J62" i="1"/>
  <c r="J64" i="1"/>
  <c r="A23" i="1"/>
  <c r="A24" i="1" s="1"/>
  <c r="G24" i="1" s="1"/>
  <c r="A27" i="1" s="1"/>
  <c r="A29" i="1" s="1"/>
  <c r="G29" i="1" s="1"/>
  <c r="G27" i="1" s="1"/>
  <c r="G28" i="1"/>
  <c r="G122" i="12"/>
  <c r="M118" i="12"/>
  <c r="M117" i="12" s="1"/>
  <c r="G88" i="12"/>
  <c r="M85" i="12"/>
  <c r="M84" i="12" s="1"/>
  <c r="M78" i="12"/>
  <c r="M77" i="12" s="1"/>
  <c r="M66" i="12"/>
  <c r="M65" i="12" s="1"/>
  <c r="M9" i="12"/>
  <c r="M8" i="12" s="1"/>
  <c r="M110" i="12"/>
  <c r="M109" i="12" s="1"/>
  <c r="AF153" i="12"/>
  <c r="I39" i="1"/>
  <c r="I42" i="1" s="1"/>
  <c r="J41" i="1" s="1"/>
  <c r="I21" i="1"/>
  <c r="J28" i="1"/>
  <c r="J26" i="1"/>
  <c r="G38" i="1"/>
  <c r="F38" i="1"/>
  <c r="H32" i="1"/>
  <c r="J23" i="1"/>
  <c r="J24" i="1"/>
  <c r="J25" i="1"/>
  <c r="J27" i="1"/>
  <c r="E24" i="1"/>
  <c r="E26" i="1"/>
  <c r="J66" i="1" l="1"/>
  <c r="J40" i="1"/>
  <c r="J39" i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<sst xmlns="http://schemas.openxmlformats.org/spreadsheetml/2006/main" count="695" uniqueCount="302">
  <si>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</si>
  <si>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</si>
  <si>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</si>
  <si>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</si>
  <si>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</si>
  <si>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</si>
  <si>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</si>
  <si>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</si>
  <si>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</si>
  <si>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</si>
  <si>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</si>
  <si>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</si>
  <si>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</si>
  <si>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</si>
  <si>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</si>
  <si>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</si>
  <si>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</si>
  <si>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</si>
  <si>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</si>
  <si>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</si>
  <si>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</si>
  <si>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</si>
  <si>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</si>
  <si>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</si>
  <si>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</si>
  <si>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</si>
  <si>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</si>
  <si>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</si>
  <si>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</si>
  <si>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</si>
  <si>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</si>
  <si>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</si>
  <si>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</si>
  <si>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</si>
  <si>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</si>
  <si>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</si>
  <si>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</si>
  <si>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</si>
  <si>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</si>
  <si>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</si>
  <si>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</si>
  <si>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</si>
  <si>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</si>
  <si>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3</t>
  </si>
  <si>
    <t>Obnova vzduchových kanálů a štoly Zámek ZOO Lešná</t>
  </si>
  <si>
    <t>1</t>
  </si>
  <si>
    <t>Obnova vzduchových kanálů Zámek ZOO Lešná</t>
  </si>
  <si>
    <t>Objekt:</t>
  </si>
  <si>
    <t>Rozpočet:</t>
  </si>
  <si>
    <t>Izolace a sanace zdiva - PRINS s.r.o.</t>
  </si>
  <si>
    <t>22393b</t>
  </si>
  <si>
    <t>Stavba</t>
  </si>
  <si>
    <t>Celkem za stavbu</t>
  </si>
  <si>
    <t>CZK</t>
  </si>
  <si>
    <t>Rekapitulace dílů</t>
  </si>
  <si>
    <t>Typ dílu</t>
  </si>
  <si>
    <t>Zemní práce</t>
  </si>
  <si>
    <t>11</t>
  </si>
  <si>
    <t>Přípravné a přidružené práce</t>
  </si>
  <si>
    <t>Svislé a kompletní konstrukce</t>
  </si>
  <si>
    <t>4</t>
  </si>
  <si>
    <t>Vodorovné konstrukce</t>
  </si>
  <si>
    <t>5</t>
  </si>
  <si>
    <t>Komunikace</t>
  </si>
  <si>
    <t>63</t>
  </si>
  <si>
    <t>Podlahy a podlahové konstrukce</t>
  </si>
  <si>
    <t>8</t>
  </si>
  <si>
    <t>Trubní vedení</t>
  </si>
  <si>
    <t>91</t>
  </si>
  <si>
    <t>Doplňující práce na komunikaci</t>
  </si>
  <si>
    <t>95</t>
  </si>
  <si>
    <t>Dokončovací konstrukce na pozemních stavbách</t>
  </si>
  <si>
    <t>96</t>
  </si>
  <si>
    <t>Bourání konstrukcí</t>
  </si>
  <si>
    <t>97</t>
  </si>
  <si>
    <t>Přesuny suti a vybouraných hmot</t>
  </si>
  <si>
    <t>99</t>
  </si>
  <si>
    <t>Staveništní přesun hmot</t>
  </si>
  <si>
    <t>711</t>
  </si>
  <si>
    <t>Izolace proti vodě</t>
  </si>
  <si>
    <t>720</t>
  </si>
  <si>
    <t>Zdravotechnická instalace</t>
  </si>
  <si>
    <t>767</t>
  </si>
  <si>
    <t>Konstrukce zámečnické</t>
  </si>
  <si>
    <t>D96</t>
  </si>
  <si>
    <t>PSU</t>
  </si>
  <si>
    <t>ON</t>
  </si>
  <si>
    <t>VN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</si>
  <si>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</si>
  <si>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</si>
  <si>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</si>
  <si>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</si>
  <si>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</si>
  <si>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</si>
  <si>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</si>
  <si>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</si>
  <si>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</si>
  <si>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</si>
  <si>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</si>
  <si>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</si>
  <si>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</si>
  <si>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</si>
  <si>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</si>
  <si>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</si>
  <si>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</si>
  <si>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</si>
  <si>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</si>
  <si>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</si>
  <si>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</si>
  <si>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</si>
  <si>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</si>
  <si>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</si>
  <si>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</si>
  <si>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</si>
  <si>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</si>
  <si>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113106121R00</t>
  </si>
  <si>
    <t>Rozebrání komunikací pro pěší s jakýmkoliv ložem a výplní spár_x000D_
 z betonových nebo kameninových dlaždic nebo tvarovek</t>
  </si>
  <si>
    <t>m2</t>
  </si>
  <si>
    <t>822-1</t>
  </si>
  <si>
    <t>RTS 20/ II</t>
  </si>
  <si>
    <t>POL1_</t>
  </si>
  <si>
    <t>s přemístěním hmot na skládku na vzdálenost do 3 m nebo s naložením na dopravní prostředek</t>
  </si>
  <si>
    <t>SPI</t>
  </si>
  <si>
    <t>Okapový chodník severozápad : (8,4+7,5)*0,4</t>
  </si>
  <si>
    <t>VV</t>
  </si>
  <si>
    <t>Revize dešťové kanaliazce 16ks svodů : 16*(0,4*0,8)</t>
  </si>
  <si>
    <t>113106231R00</t>
  </si>
  <si>
    <t>Rozebrání vozovek a ploch s jakoukoliv výplní spár _x000D_
 v jakékoliv ploše, ze zámkové dlažky, kladených do lože z kameniva</t>
  </si>
  <si>
    <t>Rozebrání ploch jihovýchodní část zámku : (3,75+2,05+0,65+2,1+0,65+2,1+2,2)*1</t>
  </si>
  <si>
    <t>139601103R00</t>
  </si>
  <si>
    <t>Ruční výkop jam, rýh a šachet v hornině 4</t>
  </si>
  <si>
    <t>m3</t>
  </si>
  <si>
    <t>800-1</t>
  </si>
  <si>
    <t>s přehozením na vzdálenost do 5 m nebo s naložením na ruční dopravní prostředek</t>
  </si>
  <si>
    <t>Revize dešťové kanaliazce od 18ks střešních svodů : 18*(2*0,4*0,6)</t>
  </si>
  <si>
    <t>162701105R00</t>
  </si>
  <si>
    <t>Vodorovné přemístění výkopku z horniny 1 až 4, na vzdálenost přes 9 000  do 10 000 m</t>
  </si>
  <si>
    <t>po suchu, bez naložení výkopku, avšak se složením bez rozhrnutí, zpáteční cesta vozidla.</t>
  </si>
  <si>
    <t>Přebytky zeminy za dodávku jílu : 5,83</t>
  </si>
  <si>
    <t>174101102R00</t>
  </si>
  <si>
    <t>Zásyp sypaninou se zhutněním v uzavřených prostorách s urovnáním povrchu zásypu s ručním zhutněním</t>
  </si>
  <si>
    <t>z jakékoliv horniny s uložením výkopku po vrstvách,</t>
  </si>
  <si>
    <t>Zapravení výkopku po reizi dešťové kanaliazce</t>
  </si>
  <si>
    <t>POP</t>
  </si>
  <si>
    <t>182001112R00</t>
  </si>
  <si>
    <t>Plošná úprava terénu při nerovnostech terénu přes 50 do 100 mm, na svahu přes 1:5 do 1:2</t>
  </si>
  <si>
    <t>823-1</t>
  </si>
  <si>
    <t>s urovnáním povrchu, bez doplnění ornice, v hornině 1 až 4,</t>
  </si>
  <si>
    <t>Kolem VZT kanálu severozápad : (7,5+8,4)*2</t>
  </si>
  <si>
    <t>Kolem opravy dešťové kanaliazce : 16*1,6*1</t>
  </si>
  <si>
    <t>199000005R00</t>
  </si>
  <si>
    <t>Poplatky za skládku zeminy 1- 4, skupina 17 05 04 z Katalogu odpadů</t>
  </si>
  <si>
    <t>t</t>
  </si>
  <si>
    <t>235681111R00</t>
  </si>
  <si>
    <t>Těsnění hradicích stěn nepropustnou hrázkou dodání jílu</t>
  </si>
  <si>
    <t>800-2</t>
  </si>
  <si>
    <t>ze zhutněné sypaniny při stěně nebo nepropustnou výplní ze zhutněné sypaniny mezi stěnami,</t>
  </si>
  <si>
    <t>Podél VZT kanálu severozápad : (7,5+8,4)*0,4*0,5</t>
  </si>
  <si>
    <t>Podél VZT kanálu jihovýchod : (3,5+2,05+0,65+2,1+0,65+2,1+2,2)*0,4*0,5</t>
  </si>
  <si>
    <t>RT 04</t>
  </si>
  <si>
    <t>Třívrstvý plošný geodrén - zhutnění zemní pláně, dodávka a osazení</t>
  </si>
  <si>
    <t xml:space="preserve">m2    </t>
  </si>
  <si>
    <t>Vlastní</t>
  </si>
  <si>
    <t>Indiv</t>
  </si>
  <si>
    <t>Obnova VZT kanálu severozápad : (7,5+8,4)*1,5</t>
  </si>
  <si>
    <t>Obnova VZT kanálu jihovýchod : (3,75+2,05+0,65+2,1+0,65+2,2+2,1)*1,5</t>
  </si>
  <si>
    <t>180400021RA0</t>
  </si>
  <si>
    <t>Založení trávníku s dodáním osiva parkového, ve svahu</t>
  </si>
  <si>
    <t>AP-HSV</t>
  </si>
  <si>
    <t>POL2_</t>
  </si>
  <si>
    <t>RT 01</t>
  </si>
  <si>
    <t>Archeologický průzkum při zemních pracech</t>
  </si>
  <si>
    <t>soubor</t>
  </si>
  <si>
    <t>POL99_8</t>
  </si>
  <si>
    <t>319201311R00</t>
  </si>
  <si>
    <t>Vyrovnání nerovného povrchu jakoukoliv maltou_x000D_
 do 30 mm</t>
  </si>
  <si>
    <t>801-4</t>
  </si>
  <si>
    <t>vnitřního i vnějšího zdiva, bez odsekání vadných cihel, bez pomocného lešení,</t>
  </si>
  <si>
    <t>Vyrovnání zdiva před aplikací stěrky</t>
  </si>
  <si>
    <t>Vzduchové kanály : (8,4+7,5+3,75+2,05+0,65+2,1+0,65+2,2+2,1)*1,5</t>
  </si>
  <si>
    <t>58550031.AR</t>
  </si>
  <si>
    <t>malta pro lícové zdivo pro interiér i exteriér; spárovací;; zrnitost do 4,00 mm; barva bílošedá; pevnost v tlaku 5,0 MPa</t>
  </si>
  <si>
    <t>kus</t>
  </si>
  <si>
    <t>SPCM</t>
  </si>
  <si>
    <t>POL3_</t>
  </si>
  <si>
    <t>Pomocný materiál pro opravy ve VZT kanálu</t>
  </si>
  <si>
    <t>59610018R</t>
  </si>
  <si>
    <t>cihla pálená plná š = 140 mm; l = 290,0 mm; h = 65,0 mm; pevnost v tlaku 40,0 MPa</t>
  </si>
  <si>
    <t>1000 ks</t>
  </si>
  <si>
    <t>Pomocný materiál při obnovách VZT kanálu</t>
  </si>
  <si>
    <t>411238221R00</t>
  </si>
  <si>
    <t>Zazdívka otvorů do 1 m2 v klenbách cihlami tloušťky přes 150 do 300 mm</t>
  </si>
  <si>
    <t>včetně bednění a odbednění, z pomocného pracovního lešení o výšce podlahy do 1900 mm a pro zatížení do 1,5 kPa,</t>
  </si>
  <si>
    <t>Obnova klenby VZT kanálů  severozápadní část zámku : (7,5+8,4)*0,75</t>
  </si>
  <si>
    <t>Obnova klenby VZT kanálů  jihovýchodní část zámku : (3,75+2,05+0,65+2,1+0,65+2,1+2,2)*0,75</t>
  </si>
  <si>
    <t>900      RT3</t>
  </si>
  <si>
    <t>HZS, Práce v tarifní třídě 6 (např. tesař)</t>
  </si>
  <si>
    <t>h</t>
  </si>
  <si>
    <t>Prav.M</t>
  </si>
  <si>
    <t>POL10_</t>
  </si>
  <si>
    <t>Hodinové sazby pro provádění speologického čistění kanálů, odbednění konstrukcí a trasnport řeziva, vyvzmáhání suti</t>
  </si>
  <si>
    <t>Odbednění stropu VZT kanálu zámek severozápadní část ( 3prac / 1 den ) : (3*7)*1</t>
  </si>
  <si>
    <t>Vyčištění dna VZT kanálu v celém rozsahu ( 4 prac / 12 dnů ) : ( 4*7)*12</t>
  </si>
  <si>
    <t>Zednické vysprávky prováděné speologicky ( 2 prac / 8dnů ) : (2*7)*8</t>
  </si>
  <si>
    <t>564851111R00</t>
  </si>
  <si>
    <t>Podklad ze štěrkodrti s rozprostřením a zhutněním frakce 0-63 mm, tloušťka po zhutnění 150 mm</t>
  </si>
  <si>
    <t>Obnova ploch jihovýchodní část zámku : (3,75+2,05+0,65+2,1+0,65+2,1+2,2)*1</t>
  </si>
  <si>
    <t>596215021R00</t>
  </si>
  <si>
    <t>Kladení zámkové dlažby do drtě tloušťka dlažby 60 mm, tloušťka lože 40 mm</t>
  </si>
  <si>
    <t>s provedením lože z kameniva drceného, s vyplněním spár, s dvojitým hutněním a se smetením přebytečného materiálu na krajnici. S dodáním hmot pro lože a výplň spár.</t>
  </si>
  <si>
    <t>596811111R00</t>
  </si>
  <si>
    <t>Kladení dlažby z betonových nebo kameninových dlaždic do lože z kameniva těženého tloušťky do 30 mm</t>
  </si>
  <si>
    <t>komunikací pro pěší do velikosti dlaždic 0,25 m2 s provedením lože do tl. 30 mm, s vyplněním spár a se smetením přebytečného materiálu na vzdálenost do 3 m</t>
  </si>
  <si>
    <t>631312611R00</t>
  </si>
  <si>
    <t xml:space="preserve">Mazanina z betonu prostého tl. přes 50 do 80 mm třídy C 16/20,  </t>
  </si>
  <si>
    <t>801-1</t>
  </si>
  <si>
    <t>(z kameniva) hlazená dřevěným hladítkem</t>
  </si>
  <si>
    <t>Vzduchové kanály - spádová vrstva : (8,4+7,5+3,75+2,05+0,65+2,1+0,65+2,2+2,1)*1*0,1</t>
  </si>
  <si>
    <t>RT 02</t>
  </si>
  <si>
    <t>Dodávka a montáž lapače splavenin litina DN do 150mm</t>
  </si>
  <si>
    <t>Dodávka a montáž litinových lapačů splavenin - dopojení, obetonování</t>
  </si>
  <si>
    <t>67390526R</t>
  </si>
  <si>
    <t>geotextilie PP, PES; funkce drenážní, separační, ochranná, výztužná, filtrační; plošná hmotnost 300 g/m2; tl. při 2 kPa 2,80 mm</t>
  </si>
  <si>
    <t>Pomocný materiál pro zakrývání</t>
  </si>
  <si>
    <t>Vzduchové kanály - ochrana svislých izolací ve výkopu : (8,4+7,5+3,75+2,05+0,65+2,1+0,65+2,2+2,1)*0,5</t>
  </si>
  <si>
    <t>900      R01</t>
  </si>
  <si>
    <t>Hodinové zúčtovací sazby stavební dělník, tarifní třída 4</t>
  </si>
  <si>
    <t>Demontáž stávajících FeZn vložek : 16</t>
  </si>
  <si>
    <t>Pomocné práce související s opravou dešťové kanalizace : 18*2</t>
  </si>
  <si>
    <t>953171031R00</t>
  </si>
  <si>
    <t>Osazování kovových předmětů stupadel_x000D_
 z betonářské oceli nebo litinových</t>
  </si>
  <si>
    <t>801-5</t>
  </si>
  <si>
    <t>953802112R00</t>
  </si>
  <si>
    <t>Montáž komínové vložky ohebné o vnitřním průměru do 130 mm, pro výšku komínu přes 5 do 10 m</t>
  </si>
  <si>
    <t>m</t>
  </si>
  <si>
    <t>(hliníkové, nerez, Antikoro) včetně komínové zděře, odvodu kondenzátu do domovního odpadu nebo sběrné nádoby odběratele, s případnými manipulačními otvory, tj. jejich případné vybourání, opětné zazdění a omítnutí do původního stavu konstrukce, pomocného pracovního lešení o výšce podlahy do 1900 m a pro zatížení 1,5 kPa,</t>
  </si>
  <si>
    <t>2*8</t>
  </si>
  <si>
    <t>RT 05</t>
  </si>
  <si>
    <t>Mikrovlnné vysoušení zamokřeného zdiva, thermo likvidace mechorostů</t>
  </si>
  <si>
    <t>1.PP západní část : 12,4*1,5</t>
  </si>
  <si>
    <t>2.PP jihovýchod : 7*1,5</t>
  </si>
  <si>
    <t>55243786R</t>
  </si>
  <si>
    <t>stupadlo žebříkové; ocelové; povrch PE HD; š = 330 mm</t>
  </si>
  <si>
    <t>Dodávka komínové nerez ohebné vložky DN 130-150</t>
  </si>
  <si>
    <t>bm</t>
  </si>
  <si>
    <t>972033661R00</t>
  </si>
  <si>
    <t>Vybourání otvorů v klenbách z cihel plochy do 4 m2, tloušťky do 300 mm</t>
  </si>
  <si>
    <t>801-3</t>
  </si>
  <si>
    <t>bez odstranění podlahy a násypu,</t>
  </si>
  <si>
    <t>Dobourání poškozených kleneb, dočištění horní hrany zdiva</t>
  </si>
  <si>
    <t>50% obnovované plochy : (22,05*0,5)*0,3</t>
  </si>
  <si>
    <t>977000011R00</t>
  </si>
  <si>
    <t>Zvětšení průměru komínového průduchu frézováním úběr do 30 mm</t>
  </si>
  <si>
    <t>Obnova svislých odtahových cest</t>
  </si>
  <si>
    <t>975043111R00</t>
  </si>
  <si>
    <t>Jednořadové podchycení stropů pro osazení nosníků pro osazení nosníků do výšky podchycení 3,5 m_x000D_
 při zatížení hmotnosti do 750 kg/m</t>
  </si>
  <si>
    <t>998011002R00</t>
  </si>
  <si>
    <t>Přesun hmot pro budovy s nosnou konstrukcí zděnou Přesun hmot pro budovy zděné výšky do 12 m</t>
  </si>
  <si>
    <t>přesun hmot pro budovy občanské výstavby (JKSO 801), budovy pro bydlení (JKSO 803) budovy pro výrobu a služby (JKSO 812) s nosnou svislou konstrukcí zděnou z cihel nebo tvárnic nebo kovovou</t>
  </si>
  <si>
    <t>711212002RT6</t>
  </si>
  <si>
    <t>Izolace proti vodě stěrka hydroizolační  proti vlkosti a tlakové vodě</t>
  </si>
  <si>
    <t>800-711</t>
  </si>
  <si>
    <t>Silikátová stěrka shora na klenbu VZT kanálů a svislé části zdiva</t>
  </si>
  <si>
    <t>VZT kanál severozápad : (8,4+7,5)*(1,2+0,5)</t>
  </si>
  <si>
    <t>VZT kanál jihovýchod : (3,75+2,05+0,65+2,1+0,65+2,2+2,1)*(1,2+0,5)</t>
  </si>
  <si>
    <t>R ZT 1</t>
  </si>
  <si>
    <t>Tlakové čištění kanalizace vozem do 3,5t DN do 250mm</t>
  </si>
  <si>
    <t>Zdroj CN Č. 110/2020 Sezako Prostějov</t>
  </si>
  <si>
    <t>R ZT 2</t>
  </si>
  <si>
    <t>Tlakové čištění kanalizace vozem do 3,5t - potrubí od střešních svodů</t>
  </si>
  <si>
    <t>R ZT 3</t>
  </si>
  <si>
    <t>Přepravní náklady a polatky za likvidaci kalů z čištění kanalizace</t>
  </si>
  <si>
    <t>kompl</t>
  </si>
  <si>
    <t>RT 03</t>
  </si>
  <si>
    <t>Dodávka a osazení krycí větrací mříže 60x60 dle stávajícího provedení, včetně 1x základníí a 2 x vrchní nátěr</t>
  </si>
  <si>
    <t>Před zahájením výroby zhtovitel předkládá nákres výrobku a odstín nátěrů v RAL orgánům památkové péče k odsouhlasení</t>
  </si>
  <si>
    <t>2.PP sevrozápad : 6</t>
  </si>
  <si>
    <t>2.PP jihovýchod : 1</t>
  </si>
  <si>
    <t>1.PP západní část : 1</t>
  </si>
  <si>
    <t>RT 06</t>
  </si>
  <si>
    <t>Dodávka a osazení krycí větrací mříže 30x30 dle stávajícího provedení, včetně 1x základníí a 2 x vrchní nátěr</t>
  </si>
  <si>
    <t>979081111RT2</t>
  </si>
  <si>
    <t>Odvoz suti a vybouraných hmot na skládku do 1 km</t>
  </si>
  <si>
    <t>Sutě klenby kanálů : ((7,5+8,4+3,75+2,05+0,65+2,1+0,65+2,1+2,2)*0,9*0,3)*1,8</t>
  </si>
  <si>
    <t>Sutě z čištění dna kanálů, mimo úseky obnovy kleneb : (135*0,5*0,03)*1,8</t>
  </si>
  <si>
    <t>979081121RT2</t>
  </si>
  <si>
    <t>Odvoz suti a vybouraných hmot na skládku příplatek za každý další 1 km</t>
  </si>
  <si>
    <t>12*17,9334</t>
  </si>
  <si>
    <t>979990001R00</t>
  </si>
  <si>
    <t>Poplatek za skládku stavební suti, skupina 17 09 04 z Katalogu odpadů</t>
  </si>
  <si>
    <t>RTS 20/ I</t>
  </si>
  <si>
    <t>979087312R00</t>
  </si>
  <si>
    <t>Vodorovné přemístění suti nošením k místu nakládky Vodorovné přemístění vyb. hmot nošením do 10 m</t>
  </si>
  <si>
    <t>nebo vybouraných hmot nošením nebo přehazováním k místu nakládky přístupnému normálním dopravním prostředkům do 10 m,</t>
  </si>
  <si>
    <t>005241010R</t>
  </si>
  <si>
    <t xml:space="preserve">Dokumentace skutečného provedení </t>
  </si>
  <si>
    <t>Soubor</t>
  </si>
  <si>
    <t>SUM</t>
  </si>
  <si>
    <t>END</t>
  </si>
  <si>
    <t>Zdění  kleneb VZT kanálů ( Zhotovitel při ocenění zohledňuje omezený přístup a složitost )</t>
  </si>
  <si>
    <t>Bednění kleneb VZT kanálů ( Zhotovitel při ocenění zohledňuje omezený přístup a složitost )</t>
  </si>
  <si>
    <t xml:space="preserve"> - zhotovitel při ocenění zohledňujě omezený pracovní prostor, technickou složitost, omezenou nosnost komunikací a podobně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</si>
</sst>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4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ont="1" applyFill="1" applyBorder="1" applyAlignment="1">
      <alignment horizontal="left" vertical="center" indent="1"/>
    </xf>
    <xf numFmtId="49" fontId="8" fillId="3" borderId="0" xfId="0" applyNumberFormat="1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4" fontId="0" fillId="0" borderId="0" xfId="0" applyNumberFormat="1"/>
    <xf numFmtId="3" fontId="0" fillId="0" borderId="0" xfId="0" applyNumberFormat="1" applyAlignmen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5" borderId="28" xfId="0" applyNumberFormat="1" applyFont="1" applyFill="1" applyBorder="1" applyAlignment="1">
      <alignment vertical="center"/>
    </xf>
    <xf numFmtId="3" fontId="7" fillId="5" borderId="29" xfId="0" applyNumberFormat="1" applyFont="1" applyFill="1" applyBorder="1" applyAlignment="1">
      <alignment vertical="center"/>
    </xf>
    <xf numFmtId="3" fontId="7" fillId="5" borderId="29" xfId="0" applyNumberFormat="1" applyFont="1" applyFill="1" applyBorder="1" applyAlignment="1">
      <alignment vertical="center" wrapText="1"/>
    </xf>
    <xf numFmtId="3" fontId="10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>
      <alignment vertical="center"/>
    </xf>
    <xf numFmtId="3" fontId="0" fillId="0" borderId="32" xfId="0" applyNumberFormat="1" applyBorder="1" applyAlignment="1">
      <alignment vertical="center"/>
    </xf>
    <xf numFmtId="3" fontId="0" fillId="0" borderId="32" xfId="0" applyNumberFormat="1" applyBorder="1" applyAlignment="1">
      <alignment vertical="center" wrapText="1"/>
    </xf>
    <xf numFmtId="3" fontId="3" fillId="0" borderId="33" xfId="0" applyNumberFormat="1" applyFont="1" applyBorder="1" applyAlignment="1">
      <alignment horizontal="right" vertical="center" wrapText="1" shrinkToFit="1"/>
    </xf>
    <xf numFmtId="3" fontId="3" fillId="0" borderId="33" xfId="0" applyNumberFormat="1" applyFont="1" applyBorder="1" applyAlignment="1">
      <alignment horizontal="right" vertical="center" shrinkToFit="1"/>
    </xf>
    <xf numFmtId="3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3" fontId="8" fillId="0" borderId="31" xfId="0" applyNumberFormat="1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3" fontId="8" fillId="0" borderId="32" xfId="0" applyNumberFormat="1" applyFont="1" applyBorder="1" applyAlignment="1">
      <alignment vertical="center" wrapText="1"/>
    </xf>
    <xf numFmtId="3" fontId="8" fillId="0" borderId="33" xfId="0" applyNumberFormat="1" applyFont="1" applyBorder="1" applyAlignment="1">
      <alignment vertical="center" wrapText="1" shrinkToFit="1"/>
    </xf>
    <xf numFmtId="3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3" fontId="0" fillId="0" borderId="31" xfId="0" applyNumberFormat="1" applyBorder="1" applyAlignment="1">
      <alignment horizontal="left" vertical="center"/>
    </xf>
    <xf numFmtId="3" fontId="0" fillId="0" borderId="33" xfId="0" applyNumberFormat="1" applyBorder="1" applyAlignment="1">
      <alignment vertical="center" wrapText="1" shrinkToFit="1"/>
    </xf>
    <xf numFmtId="3" fontId="0" fillId="3" borderId="34" xfId="0" applyNumberFormat="1" applyFill="1" applyBorder="1" applyAlignment="1">
      <alignment vertical="center"/>
    </xf>
    <xf numFmtId="3" fontId="0" fillId="3" borderId="35" xfId="0" applyNumberFormat="1" applyFill="1" applyBorder="1" applyAlignment="1">
      <alignment vertical="center"/>
    </xf>
    <xf numFmtId="3" fontId="0" fillId="3" borderId="36" xfId="0" applyNumberFormat="1" applyFill="1" applyBorder="1" applyAlignment="1">
      <alignment vertical="center"/>
    </xf>
    <xf numFmtId="3" fontId="0" fillId="3" borderId="37" xfId="0" applyNumberFormat="1" applyFill="1" applyBorder="1" applyAlignment="1">
      <alignment vertical="center" wrapText="1" shrinkToFit="1"/>
    </xf>
    <xf numFmtId="3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5" xfId="0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0" fontId="17" fillId="0" borderId="0" xfId="0" applyNumberFormat="1" applyFont="1" applyBorder="1" applyAlignment="1">
      <alignment horizontal="center" vertical="top" wrapText="1" shrinkToFit="1"/>
    </xf>
    <xf numFmtId="0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18" xfId="0" applyNumberFormat="1" applyFont="1" applyBorder="1" applyAlignment="1">
      <alignment vertical="top" wrapText="1"/>
    </xf>
    <xf numFmtId="0" fontId="18" fillId="0" borderId="0" xfId="0" applyNumberFormat="1" applyFont="1" applyBorder="1" applyAlignment="1">
      <alignment vertical="top" wrapTex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0" fontId="18" fillId="0" borderId="18" xfId="0" applyNumberFormat="1" applyFont="1" applyBorder="1" applyAlignment="1">
      <alignment vertical="top" wrapText="1"/>
    </xf>
    <xf numFmtId="0" fontId="19" fillId="0" borderId="0" xfId="0" applyNumberFormat="1" applyFont="1" applyAlignment="1">
      <alignment wrapTex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horizontal="left" vertical="top" wrapText="1"/>
    </xf>
    <xf numFmtId="0" fontId="17" fillId="0" borderId="0" xfId="0" quotePrefix="1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"/>
  <sheetViews>
    <sheetView workbookViewId="0">
      <selection activeCell="F9" sqref="F9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79" t="s">
        <v>39</v>
      </c>
      <c r="B2" s="79"/>
      <c r="C2" s="79"/>
      <c r="D2" s="79"/>
      <c r="E2" s="79"/>
      <c r="F2" s="79"/>
      <c r="G2" s="79"/>
    </row>
    <row r="3" spans="1:7" x14ac:dyDescent="0.2">
      <c r="A3" t="s">
        <v>301</v>
      </c>
    </row>
  </sheetData>
  <sheetProtection algorithmName="SHA-512" hashValue="g+U+KPTKtcs2bKA9qYlF/HPLE6UsereMr4JVZhr3gPe9zZiER0BnLDX5E8/so9/wKt3qY+IAe1ie0KthMPpT3g==" saltValue="PMuIJzpJ4hqstFJulHffdw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9"/>
  <sheetViews>
    <sheetView showGridLines="0" topLeftCell="B18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80" t="s">
        <v>41</v>
      </c>
      <c r="C1" s="81"/>
      <c r="D1" s="81"/>
      <c r="E1" s="81"/>
      <c r="F1" s="81"/>
      <c r="G1" s="81"/>
      <c r="H1" s="81"/>
      <c r="I1" s="81"/>
      <c r="J1" s="82"/>
    </row>
    <row r="2" spans="1:15" ht="36" customHeight="1" x14ac:dyDescent="0.2">
      <c r="A2" s="3"/>
      <c r="B2" s="105" t="s">
        <v>22</v>
      </c>
      <c r="C2" s="106"/>
      <c r="D2" s="107" t="s">
        <v>50</v>
      </c>
      <c r="E2" s="108" t="s">
        <v>46</v>
      </c>
      <c r="F2" s="109"/>
      <c r="G2" s="109"/>
      <c r="H2" s="109"/>
      <c r="I2" s="109"/>
      <c r="J2" s="110"/>
      <c r="O2" s="2"/>
    </row>
    <row r="3" spans="1:15" ht="27" customHeight="1" x14ac:dyDescent="0.2">
      <c r="A3" s="3"/>
      <c r="B3" s="111" t="s">
        <v>47</v>
      </c>
      <c r="C3" s="106"/>
      <c r="D3" s="112" t="s">
        <v>45</v>
      </c>
      <c r="E3" s="113" t="s">
        <v>46</v>
      </c>
      <c r="F3" s="114"/>
      <c r="G3" s="114"/>
      <c r="H3" s="114"/>
      <c r="I3" s="114"/>
      <c r="J3" s="115"/>
    </row>
    <row r="4" spans="1:15" ht="23.25" customHeight="1" x14ac:dyDescent="0.2">
      <c r="A4" s="104">
        <v>1565</v>
      </c>
      <c r="B4" s="116" t="s">
        <v>48</v>
      </c>
      <c r="C4" s="117"/>
      <c r="D4" s="118" t="s">
        <v>43</v>
      </c>
      <c r="E4" s="119" t="s">
        <v>44</v>
      </c>
      <c r="F4" s="120"/>
      <c r="G4" s="120"/>
      <c r="H4" s="120"/>
      <c r="I4" s="120"/>
      <c r="J4" s="121"/>
    </row>
    <row r="5" spans="1:15" ht="24" customHeight="1" x14ac:dyDescent="0.2">
      <c r="A5" s="3"/>
      <c r="B5" s="47" t="s">
        <v>42</v>
      </c>
      <c r="C5" s="4"/>
      <c r="D5" s="32"/>
      <c r="E5" s="25"/>
      <c r="F5" s="25"/>
      <c r="G5" s="25"/>
      <c r="H5" s="27" t="s">
        <v>40</v>
      </c>
      <c r="I5" s="32"/>
      <c r="J5" s="10"/>
    </row>
    <row r="6" spans="1:15" ht="15.75" customHeight="1" x14ac:dyDescent="0.2">
      <c r="A6" s="3"/>
      <c r="B6" s="41"/>
      <c r="C6" s="25"/>
      <c r="D6" s="32"/>
      <c r="E6" s="25"/>
      <c r="F6" s="25"/>
      <c r="G6" s="25"/>
      <c r="H6" s="27" t="s">
        <v>34</v>
      </c>
      <c r="I6" s="32"/>
      <c r="J6" s="10"/>
    </row>
    <row r="7" spans="1:15" ht="15.75" customHeight="1" x14ac:dyDescent="0.2">
      <c r="A7" s="3"/>
      <c r="B7" s="42"/>
      <c r="C7" s="26"/>
      <c r="D7" s="33"/>
      <c r="E7" s="34"/>
      <c r="F7" s="34"/>
      <c r="G7" s="34"/>
      <c r="H7" s="36"/>
      <c r="I7" s="34"/>
      <c r="J7" s="51"/>
    </row>
    <row r="8" spans="1:15" ht="24" hidden="1" customHeight="1" x14ac:dyDescent="0.2">
      <c r="A8" s="3"/>
      <c r="B8" s="47" t="s">
        <v>20</v>
      </c>
      <c r="C8" s="4"/>
      <c r="D8" s="35"/>
      <c r="E8" s="4"/>
      <c r="F8" s="4"/>
      <c r="G8" s="45"/>
      <c r="H8" s="27" t="s">
        <v>40</v>
      </c>
      <c r="I8" s="32"/>
      <c r="J8" s="10"/>
    </row>
    <row r="9" spans="1:15" ht="15.75" hidden="1" customHeight="1" x14ac:dyDescent="0.2">
      <c r="A9" s="3"/>
      <c r="B9" s="3"/>
      <c r="C9" s="4"/>
      <c r="D9" s="35"/>
      <c r="E9" s="4"/>
      <c r="F9" s="4"/>
      <c r="G9" s="45"/>
      <c r="H9" s="27" t="s">
        <v>34</v>
      </c>
      <c r="I9" s="32"/>
      <c r="J9" s="10"/>
    </row>
    <row r="10" spans="1:15" ht="15.75" hidden="1" customHeight="1" x14ac:dyDescent="0.2">
      <c r="A10" s="3"/>
      <c r="B10" s="52"/>
      <c r="C10" s="26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3"/>
      <c r="B11" s="47" t="s">
        <v>19</v>
      </c>
      <c r="C11" s="4"/>
      <c r="D11" s="122"/>
      <c r="E11" s="122"/>
      <c r="F11" s="122"/>
      <c r="G11" s="122"/>
      <c r="H11" s="27" t="s">
        <v>40</v>
      </c>
      <c r="I11" s="126"/>
      <c r="J11" s="10"/>
    </row>
    <row r="12" spans="1:15" ht="15.75" customHeight="1" x14ac:dyDescent="0.2">
      <c r="A12" s="3"/>
      <c r="B12" s="41"/>
      <c r="C12" s="25"/>
      <c r="D12" s="123"/>
      <c r="E12" s="123"/>
      <c r="F12" s="123"/>
      <c r="G12" s="123"/>
      <c r="H12" s="27" t="s">
        <v>34</v>
      </c>
      <c r="I12" s="126"/>
      <c r="J12" s="10"/>
    </row>
    <row r="13" spans="1:15" ht="15.75" customHeight="1" x14ac:dyDescent="0.2">
      <c r="A13" s="3"/>
      <c r="B13" s="42"/>
      <c r="C13" s="125"/>
      <c r="D13" s="124"/>
      <c r="E13" s="124"/>
      <c r="F13" s="124"/>
      <c r="G13" s="124"/>
      <c r="H13" s="28"/>
      <c r="I13" s="34"/>
      <c r="J13" s="51"/>
    </row>
    <row r="14" spans="1:15" ht="24" hidden="1" customHeight="1" x14ac:dyDescent="0.2">
      <c r="A14" s="3"/>
      <c r="B14" s="66" t="s">
        <v>21</v>
      </c>
      <c r="C14" s="67"/>
      <c r="D14" s="68" t="s">
        <v>49</v>
      </c>
      <c r="E14" s="69"/>
      <c r="F14" s="69"/>
      <c r="G14" s="69"/>
      <c r="H14" s="70"/>
      <c r="I14" s="69"/>
      <c r="J14" s="71"/>
    </row>
    <row r="15" spans="1:15" ht="32.25" customHeight="1" x14ac:dyDescent="0.2">
      <c r="A15" s="3"/>
      <c r="B15" s="52" t="s">
        <v>32</v>
      </c>
      <c r="C15" s="72"/>
      <c r="D15" s="53"/>
      <c r="E15" s="89"/>
      <c r="F15" s="89"/>
      <c r="G15" s="90"/>
      <c r="H15" s="90"/>
      <c r="I15" s="90" t="s">
        <v>29</v>
      </c>
      <c r="J15" s="91"/>
    </row>
    <row r="16" spans="1:15" ht="23.25" customHeight="1" x14ac:dyDescent="0.2">
      <c r="A16" s="189" t="s">
        <v>24</v>
      </c>
      <c r="B16" s="57" t="s">
        <v>24</v>
      </c>
      <c r="C16" s="58"/>
      <c r="D16" s="59"/>
      <c r="E16" s="86"/>
      <c r="F16" s="87"/>
      <c r="G16" s="86"/>
      <c r="H16" s="87"/>
      <c r="I16" s="86">
        <f>SUMIF(F49:F65,A16,I49:I65)+SUMIF(F49:F65,"PSU",I49:I65)</f>
        <v>0</v>
      </c>
      <c r="J16" s="88"/>
    </row>
    <row r="17" spans="1:10" ht="23.25" customHeight="1" x14ac:dyDescent="0.2">
      <c r="A17" s="189" t="s">
        <v>25</v>
      </c>
      <c r="B17" s="57" t="s">
        <v>25</v>
      </c>
      <c r="C17" s="58"/>
      <c r="D17" s="59"/>
      <c r="E17" s="86"/>
      <c r="F17" s="87"/>
      <c r="G17" s="86"/>
      <c r="H17" s="87"/>
      <c r="I17" s="86">
        <f>SUMIF(F49:F65,A17,I49:I65)</f>
        <v>0</v>
      </c>
      <c r="J17" s="88"/>
    </row>
    <row r="18" spans="1:10" ht="23.25" customHeight="1" x14ac:dyDescent="0.2">
      <c r="A18" s="189" t="s">
        <v>26</v>
      </c>
      <c r="B18" s="57" t="s">
        <v>26</v>
      </c>
      <c r="C18" s="58"/>
      <c r="D18" s="59"/>
      <c r="E18" s="86"/>
      <c r="F18" s="87"/>
      <c r="G18" s="86"/>
      <c r="H18" s="87"/>
      <c r="I18" s="86">
        <f>SUMIF(F49:F65,A18,I49:I65)</f>
        <v>0</v>
      </c>
      <c r="J18" s="88"/>
    </row>
    <row r="19" spans="1:10" ht="23.25" customHeight="1" x14ac:dyDescent="0.2">
      <c r="A19" s="189" t="s">
        <v>87</v>
      </c>
      <c r="B19" s="57" t="s">
        <v>27</v>
      </c>
      <c r="C19" s="58"/>
      <c r="D19" s="59"/>
      <c r="E19" s="86"/>
      <c r="F19" s="87"/>
      <c r="G19" s="86"/>
      <c r="H19" s="87"/>
      <c r="I19" s="86">
        <f>SUMIF(F49:F65,A19,I49:I65)</f>
        <v>0</v>
      </c>
      <c r="J19" s="88"/>
    </row>
    <row r="20" spans="1:10" ht="23.25" customHeight="1" x14ac:dyDescent="0.2">
      <c r="A20" s="189" t="s">
        <v>86</v>
      </c>
      <c r="B20" s="57" t="s">
        <v>28</v>
      </c>
      <c r="C20" s="58"/>
      <c r="D20" s="59"/>
      <c r="E20" s="86"/>
      <c r="F20" s="87"/>
      <c r="G20" s="86"/>
      <c r="H20" s="87"/>
      <c r="I20" s="86">
        <f>SUMIF(F49:F65,A20,I49:I65)</f>
        <v>0</v>
      </c>
      <c r="J20" s="88"/>
    </row>
    <row r="21" spans="1:10" ht="23.25" customHeight="1" x14ac:dyDescent="0.2">
      <c r="A21" s="3"/>
      <c r="B21" s="74" t="s">
        <v>29</v>
      </c>
      <c r="C21" s="75"/>
      <c r="D21" s="76"/>
      <c r="E21" s="92"/>
      <c r="F21" s="93"/>
      <c r="G21" s="92"/>
      <c r="H21" s="93"/>
      <c r="I21" s="92">
        <f>SUM(I16:J20)</f>
        <v>0</v>
      </c>
      <c r="J21" s="99"/>
    </row>
    <row r="22" spans="1:10" ht="33" customHeight="1" x14ac:dyDescent="0.2">
      <c r="A22" s="3"/>
      <c r="B22" s="65" t="s">
        <v>33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3">
        <f>ZakladDPHSni*SazbaDPH1/100</f>
        <v>0</v>
      </c>
      <c r="B23" s="57" t="s">
        <v>12</v>
      </c>
      <c r="C23" s="58"/>
      <c r="D23" s="59"/>
      <c r="E23" s="60">
        <v>15</v>
      </c>
      <c r="F23" s="61" t="s">
        <v>0</v>
      </c>
      <c r="G23" s="97">
        <f>ZakladDPHSniVypocet</f>
        <v>0</v>
      </c>
      <c r="H23" s="98"/>
      <c r="I23" s="98"/>
      <c r="J23" s="62" t="str">
        <f t="shared" ref="J23:J28" si="0">Mena</f>
        <v>CZK</v>
      </c>
    </row>
    <row r="24" spans="1:10" ht="23.25" customHeight="1" x14ac:dyDescent="0.2">
      <c r="A24" s="3">
        <f>(A23-INT(A23))*100</f>
        <v>0</v>
      </c>
      <c r="B24" s="57" t="s">
        <v>13</v>
      </c>
      <c r="C24" s="58"/>
      <c r="D24" s="59"/>
      <c r="E24" s="60">
        <f>SazbaDPH1</f>
        <v>15</v>
      </c>
      <c r="F24" s="61" t="s">
        <v>0</v>
      </c>
      <c r="G24" s="95">
        <f>IF(A24&gt;50, ROUNDUP(A23, 0), ROUNDDOWN(A23, 0))</f>
        <v>0</v>
      </c>
      <c r="H24" s="96"/>
      <c r="I24" s="96"/>
      <c r="J24" s="62" t="str">
        <f t="shared" si="0"/>
        <v>CZK</v>
      </c>
    </row>
    <row r="25" spans="1:10" ht="23.25" customHeight="1" x14ac:dyDescent="0.2">
      <c r="A25" s="3">
        <f>ZakladDPHZakl*SazbaDPH2/100</f>
        <v>0</v>
      </c>
      <c r="B25" s="57" t="s">
        <v>14</v>
      </c>
      <c r="C25" s="58"/>
      <c r="D25" s="59"/>
      <c r="E25" s="60">
        <v>21</v>
      </c>
      <c r="F25" s="61" t="s">
        <v>0</v>
      </c>
      <c r="G25" s="97">
        <f>ZakladDPHZaklVypocet</f>
        <v>0</v>
      </c>
      <c r="H25" s="98"/>
      <c r="I25" s="98"/>
      <c r="J25" s="62" t="str">
        <f t="shared" si="0"/>
        <v>CZK</v>
      </c>
    </row>
    <row r="26" spans="1:10" ht="23.25" customHeight="1" x14ac:dyDescent="0.2">
      <c r="A26" s="3">
        <f>(A25-INT(A25))*100</f>
        <v>0</v>
      </c>
      <c r="B26" s="49" t="s">
        <v>15</v>
      </c>
      <c r="C26" s="21"/>
      <c r="D26" s="17"/>
      <c r="E26" s="43">
        <f>SazbaDPH2</f>
        <v>21</v>
      </c>
      <c r="F26" s="44" t="s">
        <v>0</v>
      </c>
      <c r="G26" s="83">
        <f>IF(A26&gt;50, ROUNDUP(A25, 0), ROUNDDOWN(A25, 0))</f>
        <v>0</v>
      </c>
      <c r="H26" s="84"/>
      <c r="I26" s="84"/>
      <c r="J26" s="56" t="str">
        <f t="shared" si="0"/>
        <v>CZK</v>
      </c>
    </row>
    <row r="27" spans="1:10" ht="23.25" customHeight="1" thickBot="1" x14ac:dyDescent="0.25">
      <c r="A27" s="3">
        <f>ZakladDPHSni+DPHSni+ZakladDPHZakl+DPHZakl</f>
        <v>0</v>
      </c>
      <c r="B27" s="48" t="s">
        <v>4</v>
      </c>
      <c r="C27" s="19"/>
      <c r="D27" s="22"/>
      <c r="E27" s="19"/>
      <c r="F27" s="20"/>
      <c r="G27" s="85">
        <f>CenaCelkem-(ZakladDPHSni+DPHSni+ZakladDPHZakl+DPHZakl)</f>
        <v>0</v>
      </c>
      <c r="H27" s="85"/>
      <c r="I27" s="85"/>
      <c r="J27" s="63" t="str">
        <f t="shared" si="0"/>
        <v>CZK</v>
      </c>
    </row>
    <row r="28" spans="1:10" ht="27.75" hidden="1" customHeight="1" thickBot="1" x14ac:dyDescent="0.25">
      <c r="A28" s="3"/>
      <c r="B28" s="162" t="s">
        <v>23</v>
      </c>
      <c r="C28" s="163"/>
      <c r="D28" s="163"/>
      <c r="E28" s="164"/>
      <c r="F28" s="165"/>
      <c r="G28" s="166">
        <f>ZakladDPHSniVypocet+ZakladDPHZaklVypocet</f>
        <v>0</v>
      </c>
      <c r="H28" s="166"/>
      <c r="I28" s="166"/>
      <c r="J28" s="167" t="str">
        <f t="shared" si="0"/>
        <v>CZK</v>
      </c>
    </row>
    <row r="29" spans="1:10" ht="27.75" customHeight="1" thickBot="1" x14ac:dyDescent="0.25">
      <c r="A29" s="3">
        <f>(A27-INT(A27))*100</f>
        <v>0</v>
      </c>
      <c r="B29" s="162" t="s">
        <v>35</v>
      </c>
      <c r="C29" s="168"/>
      <c r="D29" s="168"/>
      <c r="E29" s="168"/>
      <c r="F29" s="168"/>
      <c r="G29" s="169">
        <f>IF(A29&gt;50, ROUNDUP(A27, 0), ROUNDDOWN(A27, 0))</f>
        <v>0</v>
      </c>
      <c r="H29" s="169"/>
      <c r="I29" s="169"/>
      <c r="J29" s="170" t="s">
        <v>53</v>
      </c>
    </row>
    <row r="30" spans="1:10" ht="12.75" customHeight="1" x14ac:dyDescent="0.2">
      <c r="A30" s="3"/>
      <c r="B30" s="3"/>
      <c r="C30" s="4"/>
      <c r="D30" s="4"/>
      <c r="E30" s="4"/>
      <c r="F30" s="4"/>
      <c r="G30" s="45"/>
      <c r="H30" s="4"/>
      <c r="I30" s="45"/>
      <c r="J30" s="11"/>
    </row>
    <row r="31" spans="1:10" ht="30" customHeight="1" x14ac:dyDescent="0.2">
      <c r="A31" s="3"/>
      <c r="B31" s="3"/>
      <c r="C31" s="4"/>
      <c r="D31" s="4"/>
      <c r="E31" s="4"/>
      <c r="F31" s="4"/>
      <c r="G31" s="45"/>
      <c r="H31" s="4"/>
      <c r="I31" s="45"/>
      <c r="J31" s="11"/>
    </row>
    <row r="32" spans="1:10" ht="18.75" customHeight="1" x14ac:dyDescent="0.2">
      <c r="A32" s="3"/>
      <c r="B32" s="23"/>
      <c r="C32" s="18" t="s">
        <v>11</v>
      </c>
      <c r="D32" s="39"/>
      <c r="E32" s="39"/>
      <c r="F32" s="18" t="s">
        <v>10</v>
      </c>
      <c r="G32" s="39"/>
      <c r="H32" s="40">
        <f ca="1">TODAY()</f>
        <v>44151</v>
      </c>
      <c r="I32" s="39"/>
      <c r="J32" s="11"/>
    </row>
    <row r="33" spans="1:10" ht="47.25" customHeight="1" x14ac:dyDescent="0.2">
      <c r="A33" s="3"/>
      <c r="B33" s="3"/>
      <c r="C33" s="4"/>
      <c r="D33" s="4"/>
      <c r="E33" s="4"/>
      <c r="F33" s="4"/>
      <c r="G33" s="45"/>
      <c r="H33" s="4"/>
      <c r="I33" s="45"/>
      <c r="J33" s="11"/>
    </row>
    <row r="34" spans="1:10" s="37" customFormat="1" ht="18.75" customHeight="1" x14ac:dyDescent="0.2">
      <c r="A34" s="29"/>
      <c r="B34" s="29"/>
      <c r="C34" s="30"/>
      <c r="D34" s="24"/>
      <c r="E34" s="24"/>
      <c r="F34" s="30"/>
      <c r="G34" s="31"/>
      <c r="H34" s="24"/>
      <c r="I34" s="31"/>
      <c r="J34" s="38"/>
    </row>
    <row r="35" spans="1:10" ht="12.75" customHeight="1" x14ac:dyDescent="0.2">
      <c r="A35" s="3"/>
      <c r="B35" s="3"/>
      <c r="C35" s="4"/>
      <c r="D35" s="94" t="s">
        <v>2</v>
      </c>
      <c r="E35" s="94"/>
      <c r="F35" s="4"/>
      <c r="G35" s="45"/>
      <c r="H35" s="12" t="s">
        <v>3</v>
      </c>
      <c r="I35" s="45"/>
      <c r="J35" s="11"/>
    </row>
    <row r="36" spans="1:10" ht="13.5" customHeight="1" thickBot="1" x14ac:dyDescent="0.25">
      <c r="A36" s="13"/>
      <c r="B36" s="13"/>
      <c r="C36" s="14"/>
      <c r="D36" s="14"/>
      <c r="E36" s="14"/>
      <c r="F36" s="14"/>
      <c r="G36" s="15"/>
      <c r="H36" s="14"/>
      <c r="I36" s="15"/>
      <c r="J36" s="16"/>
    </row>
    <row r="37" spans="1:10" ht="27" hidden="1" customHeight="1" x14ac:dyDescent="0.2">
      <c r="B37" s="132" t="s">
        <v>16</v>
      </c>
      <c r="C37" s="133"/>
      <c r="D37" s="133"/>
      <c r="E37" s="133"/>
      <c r="F37" s="134"/>
      <c r="G37" s="134"/>
      <c r="H37" s="134"/>
      <c r="I37" s="134"/>
      <c r="J37" s="133"/>
    </row>
    <row r="38" spans="1:10" ht="25.5" hidden="1" customHeight="1" x14ac:dyDescent="0.2">
      <c r="A38" s="131" t="s">
        <v>37</v>
      </c>
      <c r="B38" s="135" t="s">
        <v>17</v>
      </c>
      <c r="C38" s="136" t="s">
        <v>5</v>
      </c>
      <c r="D38" s="137"/>
      <c r="E38" s="137"/>
      <c r="F38" s="138" t="str">
        <f>B23</f>
        <v>Základ pro sníženou DPH</v>
      </c>
      <c r="G38" s="138" t="str">
        <f>B25</f>
        <v>Základ pro základní DPH</v>
      </c>
      <c r="H38" s="139" t="s">
        <v>18</v>
      </c>
      <c r="I38" s="139" t="s">
        <v>1</v>
      </c>
      <c r="J38" s="140" t="s">
        <v>0</v>
      </c>
    </row>
    <row r="39" spans="1:10" ht="25.5" hidden="1" customHeight="1" x14ac:dyDescent="0.2">
      <c r="A39" s="131">
        <v>1</v>
      </c>
      <c r="B39" s="141" t="s">
        <v>51</v>
      </c>
      <c r="C39" s="142"/>
      <c r="D39" s="143"/>
      <c r="E39" s="143"/>
      <c r="F39" s="144">
        <f>'1 3 Pol'!AE153</f>
        <v>0</v>
      </c>
      <c r="G39" s="145">
        <f>'1 3 Pol'!AF153</f>
        <v>0</v>
      </c>
      <c r="H39" s="146">
        <f>(F39*SazbaDPH1/100)+(G39*SazbaDPH2/100)</f>
        <v>0</v>
      </c>
      <c r="I39" s="146">
        <f>F39+G39+H39</f>
        <v>0</v>
      </c>
      <c r="J39" s="147" t="str">
        <f>IF(_xlfn.SINGLE(CenaCelkemVypocet)=0,"",I39/_xlfn.SINGLE(CenaCelkemVypocet)*100)</f>
        <v/>
      </c>
    </row>
    <row r="40" spans="1:10" ht="25.5" hidden="1" customHeight="1" x14ac:dyDescent="0.2">
      <c r="A40" s="131">
        <v>2</v>
      </c>
      <c r="B40" s="148" t="s">
        <v>45</v>
      </c>
      <c r="C40" s="149" t="s">
        <v>46</v>
      </c>
      <c r="D40" s="150"/>
      <c r="E40" s="150"/>
      <c r="F40" s="151">
        <f>'1 3 Pol'!AE153</f>
        <v>0</v>
      </c>
      <c r="G40" s="152">
        <f>'1 3 Pol'!AF153</f>
        <v>0</v>
      </c>
      <c r="H40" s="152">
        <f>(F40*SazbaDPH1/100)+(G40*SazbaDPH2/100)</f>
        <v>0</v>
      </c>
      <c r="I40" s="152">
        <f>F40+G40+H40</f>
        <v>0</v>
      </c>
      <c r="J40" s="153" t="str">
        <f>IF(_xlfn.SINGLE(CenaCelkemVypocet)=0,"",I40/_xlfn.SINGLE(CenaCelkemVypocet)*100)</f>
        <v/>
      </c>
    </row>
    <row r="41" spans="1:10" ht="25.5" hidden="1" customHeight="1" x14ac:dyDescent="0.2">
      <c r="A41" s="131">
        <v>3</v>
      </c>
      <c r="B41" s="154" t="s">
        <v>43</v>
      </c>
      <c r="C41" s="142" t="s">
        <v>44</v>
      </c>
      <c r="D41" s="143"/>
      <c r="E41" s="143"/>
      <c r="F41" s="155">
        <f>'1 3 Pol'!AE153</f>
        <v>0</v>
      </c>
      <c r="G41" s="146">
        <f>'1 3 Pol'!AF153</f>
        <v>0</v>
      </c>
      <c r="H41" s="146">
        <f>(F41*SazbaDPH1/100)+(G41*SazbaDPH2/100)</f>
        <v>0</v>
      </c>
      <c r="I41" s="146">
        <f>F41+G41+H41</f>
        <v>0</v>
      </c>
      <c r="J41" s="147" t="str">
        <f>IF(_xlfn.SINGLE(CenaCelkemVypocet)=0,"",I41/_xlfn.SINGLE(CenaCelkemVypocet)*100)</f>
        <v/>
      </c>
    </row>
    <row r="42" spans="1:10" ht="25.5" hidden="1" customHeight="1" x14ac:dyDescent="0.2">
      <c r="A42" s="131"/>
      <c r="B42" s="156" t="s">
        <v>52</v>
      </c>
      <c r="C42" s="157"/>
      <c r="D42" s="157"/>
      <c r="E42" s="158"/>
      <c r="F42" s="159">
        <f>SUMIF(A39:A41,"=1",F39:F41)</f>
        <v>0</v>
      </c>
      <c r="G42" s="160">
        <f>SUMIF(A39:A41,"=1",G39:G41)</f>
        <v>0</v>
      </c>
      <c r="H42" s="160">
        <f>SUMIF(A39:A41,"=1",H39:H41)</f>
        <v>0</v>
      </c>
      <c r="I42" s="160">
        <f>SUMIF(A39:A41,"=1",I39:I41)</f>
        <v>0</v>
      </c>
      <c r="J42" s="161">
        <f>SUMIF(A39:A41,"=1",J39:J41)</f>
        <v>0</v>
      </c>
    </row>
    <row r="46" spans="1:10" ht="15.75" x14ac:dyDescent="0.25">
      <c r="B46" s="171" t="s">
        <v>54</v>
      </c>
    </row>
    <row r="48" spans="1:10" ht="25.5" customHeight="1" x14ac:dyDescent="0.2">
      <c r="A48" s="172"/>
      <c r="B48" s="175" t="s">
        <v>17</v>
      </c>
      <c r="C48" s="175" t="s">
        <v>5</v>
      </c>
      <c r="D48" s="176"/>
      <c r="E48" s="176"/>
      <c r="F48" s="177" t="s">
        <v>55</v>
      </c>
      <c r="G48" s="177"/>
      <c r="H48" s="177"/>
      <c r="I48" s="177" t="s">
        <v>29</v>
      </c>
      <c r="J48" s="177" t="s">
        <v>0</v>
      </c>
    </row>
    <row r="49" spans="1:10" ht="25.5" customHeight="1" x14ac:dyDescent="0.2">
      <c r="A49" s="173"/>
      <c r="B49" s="178" t="s">
        <v>45</v>
      </c>
      <c r="C49" s="179" t="s">
        <v>56</v>
      </c>
      <c r="D49" s="180"/>
      <c r="E49" s="180"/>
      <c r="F49" s="185" t="s">
        <v>24</v>
      </c>
      <c r="G49" s="186"/>
      <c r="H49" s="186"/>
      <c r="I49" s="186">
        <f>'1 3 Pol'!G8</f>
        <v>0</v>
      </c>
      <c r="J49" s="183" t="str">
        <f>IF(I66=0,"",I49/I66*100)</f>
        <v/>
      </c>
    </row>
    <row r="50" spans="1:10" ht="25.5" customHeight="1" x14ac:dyDescent="0.2">
      <c r="A50" s="173"/>
      <c r="B50" s="178" t="s">
        <v>57</v>
      </c>
      <c r="C50" s="179" t="s">
        <v>58</v>
      </c>
      <c r="D50" s="180"/>
      <c r="E50" s="180"/>
      <c r="F50" s="185" t="s">
        <v>24</v>
      </c>
      <c r="G50" s="186"/>
      <c r="H50" s="186"/>
      <c r="I50" s="186">
        <f>'1 3 Pol'!G42</f>
        <v>0</v>
      </c>
      <c r="J50" s="183" t="str">
        <f>IF(I66=0,"",I50/I66*100)</f>
        <v/>
      </c>
    </row>
    <row r="51" spans="1:10" ht="25.5" customHeight="1" x14ac:dyDescent="0.2">
      <c r="A51" s="173"/>
      <c r="B51" s="178" t="s">
        <v>43</v>
      </c>
      <c r="C51" s="179" t="s">
        <v>59</v>
      </c>
      <c r="D51" s="180"/>
      <c r="E51" s="180"/>
      <c r="F51" s="185" t="s">
        <v>24</v>
      </c>
      <c r="G51" s="186"/>
      <c r="H51" s="186"/>
      <c r="I51" s="186">
        <f>'1 3 Pol'!G44</f>
        <v>0</v>
      </c>
      <c r="J51" s="183" t="str">
        <f>IF(I66=0,"",I51/I66*100)</f>
        <v/>
      </c>
    </row>
    <row r="52" spans="1:10" ht="25.5" customHeight="1" x14ac:dyDescent="0.2">
      <c r="A52" s="173"/>
      <c r="B52" s="178" t="s">
        <v>60</v>
      </c>
      <c r="C52" s="179" t="s">
        <v>61</v>
      </c>
      <c r="D52" s="180"/>
      <c r="E52" s="180"/>
      <c r="F52" s="185" t="s">
        <v>24</v>
      </c>
      <c r="G52" s="186"/>
      <c r="H52" s="186"/>
      <c r="I52" s="186">
        <f>'1 3 Pol'!G53</f>
        <v>0</v>
      </c>
      <c r="J52" s="183" t="str">
        <f>IF(I66=0,"",I52/I66*100)</f>
        <v/>
      </c>
    </row>
    <row r="53" spans="1:10" ht="25.5" customHeight="1" x14ac:dyDescent="0.2">
      <c r="A53" s="173"/>
      <c r="B53" s="178" t="s">
        <v>62</v>
      </c>
      <c r="C53" s="179" t="s">
        <v>63</v>
      </c>
      <c r="D53" s="180"/>
      <c r="E53" s="180"/>
      <c r="F53" s="185" t="s">
        <v>24</v>
      </c>
      <c r="G53" s="186"/>
      <c r="H53" s="186"/>
      <c r="I53" s="186">
        <f>'1 3 Pol'!G65</f>
        <v>0</v>
      </c>
      <c r="J53" s="183" t="str">
        <f>IF(I66=0,"",I53/I66*100)</f>
        <v/>
      </c>
    </row>
    <row r="54" spans="1:10" ht="25.5" customHeight="1" x14ac:dyDescent="0.2">
      <c r="A54" s="173"/>
      <c r="B54" s="178" t="s">
        <v>64</v>
      </c>
      <c r="C54" s="179" t="s">
        <v>65</v>
      </c>
      <c r="D54" s="180"/>
      <c r="E54" s="180"/>
      <c r="F54" s="185" t="s">
        <v>24</v>
      </c>
      <c r="G54" s="186"/>
      <c r="H54" s="186"/>
      <c r="I54" s="186">
        <f>'1 3 Pol'!G77</f>
        <v>0</v>
      </c>
      <c r="J54" s="183" t="str">
        <f>IF(I66=0,"",I54/I66*100)</f>
        <v/>
      </c>
    </row>
    <row r="55" spans="1:10" ht="25.5" customHeight="1" x14ac:dyDescent="0.2">
      <c r="A55" s="173"/>
      <c r="B55" s="178" t="s">
        <v>66</v>
      </c>
      <c r="C55" s="179" t="s">
        <v>67</v>
      </c>
      <c r="D55" s="180"/>
      <c r="E55" s="180"/>
      <c r="F55" s="185" t="s">
        <v>24</v>
      </c>
      <c r="G55" s="186"/>
      <c r="H55" s="186"/>
      <c r="I55" s="186">
        <f>'1 3 Pol'!G81</f>
        <v>0</v>
      </c>
      <c r="J55" s="183" t="str">
        <f>IF(I66=0,"",I55/I66*100)</f>
        <v/>
      </c>
    </row>
    <row r="56" spans="1:10" ht="25.5" customHeight="1" x14ac:dyDescent="0.2">
      <c r="A56" s="173"/>
      <c r="B56" s="178" t="s">
        <v>68</v>
      </c>
      <c r="C56" s="179" t="s">
        <v>69</v>
      </c>
      <c r="D56" s="180"/>
      <c r="E56" s="180"/>
      <c r="F56" s="185" t="s">
        <v>24</v>
      </c>
      <c r="G56" s="186"/>
      <c r="H56" s="186"/>
      <c r="I56" s="186">
        <f>'1 3 Pol'!G84</f>
        <v>0</v>
      </c>
      <c r="J56" s="183" t="str">
        <f>IF(I66=0,"",I56/I66*100)</f>
        <v/>
      </c>
    </row>
    <row r="57" spans="1:10" ht="25.5" customHeight="1" x14ac:dyDescent="0.2">
      <c r="A57" s="173"/>
      <c r="B57" s="178" t="s">
        <v>70</v>
      </c>
      <c r="C57" s="179" t="s">
        <v>71</v>
      </c>
      <c r="D57" s="180"/>
      <c r="E57" s="180"/>
      <c r="F57" s="185" t="s">
        <v>24</v>
      </c>
      <c r="G57" s="186"/>
      <c r="H57" s="186"/>
      <c r="I57" s="186">
        <f>'1 3 Pol'!G88</f>
        <v>0</v>
      </c>
      <c r="J57" s="183" t="str">
        <f>IF(I66=0,"",I57/I66*100)</f>
        <v/>
      </c>
    </row>
    <row r="58" spans="1:10" ht="25.5" customHeight="1" x14ac:dyDescent="0.2">
      <c r="A58" s="173"/>
      <c r="B58" s="178" t="s">
        <v>72</v>
      </c>
      <c r="C58" s="179" t="s">
        <v>73</v>
      </c>
      <c r="D58" s="180"/>
      <c r="E58" s="180"/>
      <c r="F58" s="185" t="s">
        <v>24</v>
      </c>
      <c r="G58" s="186"/>
      <c r="H58" s="186"/>
      <c r="I58" s="186">
        <f>'1 3 Pol'!G101</f>
        <v>0</v>
      </c>
      <c r="J58" s="183" t="str">
        <f>IF(I66=0,"",I58/I66*100)</f>
        <v/>
      </c>
    </row>
    <row r="59" spans="1:10" ht="25.5" customHeight="1" x14ac:dyDescent="0.2">
      <c r="A59" s="173"/>
      <c r="B59" s="178" t="s">
        <v>74</v>
      </c>
      <c r="C59" s="179" t="s">
        <v>75</v>
      </c>
      <c r="D59" s="180"/>
      <c r="E59" s="180"/>
      <c r="F59" s="185" t="s">
        <v>24</v>
      </c>
      <c r="G59" s="186"/>
      <c r="H59" s="186"/>
      <c r="I59" s="186">
        <f>'1 3 Pol'!G109</f>
        <v>0</v>
      </c>
      <c r="J59" s="183" t="str">
        <f>IF(I66=0,"",I59/I66*100)</f>
        <v/>
      </c>
    </row>
    <row r="60" spans="1:10" ht="25.5" customHeight="1" x14ac:dyDescent="0.2">
      <c r="A60" s="173"/>
      <c r="B60" s="178" t="s">
        <v>76</v>
      </c>
      <c r="C60" s="179" t="s">
        <v>77</v>
      </c>
      <c r="D60" s="180"/>
      <c r="E60" s="180"/>
      <c r="F60" s="185" t="s">
        <v>24</v>
      </c>
      <c r="G60" s="186"/>
      <c r="H60" s="186"/>
      <c r="I60" s="186">
        <f>'1 3 Pol'!G114</f>
        <v>0</v>
      </c>
      <c r="J60" s="183" t="str">
        <f>IF(I66=0,"",I60/I66*100)</f>
        <v/>
      </c>
    </row>
    <row r="61" spans="1:10" ht="25.5" customHeight="1" x14ac:dyDescent="0.2">
      <c r="A61" s="173"/>
      <c r="B61" s="178" t="s">
        <v>78</v>
      </c>
      <c r="C61" s="179" t="s">
        <v>79</v>
      </c>
      <c r="D61" s="180"/>
      <c r="E61" s="180"/>
      <c r="F61" s="185" t="s">
        <v>25</v>
      </c>
      <c r="G61" s="186"/>
      <c r="H61" s="186"/>
      <c r="I61" s="186">
        <f>'1 3 Pol'!G117</f>
        <v>0</v>
      </c>
      <c r="J61" s="183" t="str">
        <f>IF(I66=0,"",I61/I66*100)</f>
        <v/>
      </c>
    </row>
    <row r="62" spans="1:10" ht="25.5" customHeight="1" x14ac:dyDescent="0.2">
      <c r="A62" s="173"/>
      <c r="B62" s="178" t="s">
        <v>80</v>
      </c>
      <c r="C62" s="179" t="s">
        <v>81</v>
      </c>
      <c r="D62" s="180"/>
      <c r="E62" s="180"/>
      <c r="F62" s="185" t="s">
        <v>25</v>
      </c>
      <c r="G62" s="186"/>
      <c r="H62" s="186"/>
      <c r="I62" s="186">
        <f>'1 3 Pol'!G122</f>
        <v>0</v>
      </c>
      <c r="J62" s="183" t="str">
        <f>IF(I66=0,"",I62/I66*100)</f>
        <v/>
      </c>
    </row>
    <row r="63" spans="1:10" ht="25.5" customHeight="1" x14ac:dyDescent="0.2">
      <c r="A63" s="173"/>
      <c r="B63" s="178" t="s">
        <v>82</v>
      </c>
      <c r="C63" s="179" t="s">
        <v>83</v>
      </c>
      <c r="D63" s="180"/>
      <c r="E63" s="180"/>
      <c r="F63" s="185" t="s">
        <v>25</v>
      </c>
      <c r="G63" s="186"/>
      <c r="H63" s="186"/>
      <c r="I63" s="186">
        <f>'1 3 Pol'!G129</f>
        <v>0</v>
      </c>
      <c r="J63" s="183" t="str">
        <f>IF(I66=0,"",I63/I66*100)</f>
        <v/>
      </c>
    </row>
    <row r="64" spans="1:10" ht="25.5" customHeight="1" x14ac:dyDescent="0.2">
      <c r="A64" s="173"/>
      <c r="B64" s="178" t="s">
        <v>84</v>
      </c>
      <c r="C64" s="179" t="s">
        <v>75</v>
      </c>
      <c r="D64" s="180"/>
      <c r="E64" s="180"/>
      <c r="F64" s="185" t="s">
        <v>85</v>
      </c>
      <c r="G64" s="186"/>
      <c r="H64" s="186"/>
      <c r="I64" s="186">
        <f>'1 3 Pol'!G137</f>
        <v>0</v>
      </c>
      <c r="J64" s="183" t="str">
        <f>IF(I66=0,"",I64/I66*100)</f>
        <v/>
      </c>
    </row>
    <row r="65" spans="1:10" ht="25.5" customHeight="1" x14ac:dyDescent="0.2">
      <c r="A65" s="173"/>
      <c r="B65" s="178" t="s">
        <v>86</v>
      </c>
      <c r="C65" s="179" t="s">
        <v>28</v>
      </c>
      <c r="D65" s="180"/>
      <c r="E65" s="180"/>
      <c r="F65" s="185" t="s">
        <v>86</v>
      </c>
      <c r="G65" s="186"/>
      <c r="H65" s="186"/>
      <c r="I65" s="186">
        <f>'1 3 Pol'!G150</f>
        <v>0</v>
      </c>
      <c r="J65" s="183" t="str">
        <f>IF(I66=0,"",I65/I66*100)</f>
        <v/>
      </c>
    </row>
    <row r="66" spans="1:10" ht="25.5" customHeight="1" x14ac:dyDescent="0.2">
      <c r="A66" s="174"/>
      <c r="B66" s="181" t="s">
        <v>1</v>
      </c>
      <c r="C66" s="181"/>
      <c r="D66" s="182"/>
      <c r="E66" s="182"/>
      <c r="F66" s="187"/>
      <c r="G66" s="188"/>
      <c r="H66" s="188"/>
      <c r="I66" s="188">
        <f>SUM(I49:I65)</f>
        <v>0</v>
      </c>
      <c r="J66" s="184">
        <f>SUM(J49:J65)</f>
        <v>0</v>
      </c>
    </row>
    <row r="67" spans="1:10" x14ac:dyDescent="0.2">
      <c r="F67" s="129"/>
      <c r="G67" s="128"/>
      <c r="H67" s="129"/>
      <c r="I67" s="128"/>
      <c r="J67" s="130"/>
    </row>
    <row r="68" spans="1:10" x14ac:dyDescent="0.2">
      <c r="F68" s="129"/>
      <c r="G68" s="128"/>
      <c r="H68" s="129"/>
      <c r="I68" s="128"/>
      <c r="J68" s="130"/>
    </row>
    <row r="69" spans="1:10" x14ac:dyDescent="0.2">
      <c r="F69" s="129"/>
      <c r="G69" s="128"/>
      <c r="H69" s="129"/>
      <c r="I69" s="128"/>
      <c r="J69" s="130"/>
    </row>
  </sheetData>
  <sheetProtection algorithmName="SHA-512" hashValue="FHELEp+RNMXDXQhPnJacL8JsxiPGM80lyBdJH99uA+Uu0c8HH9nmZcjzYDoFAFIVN3naWVBpUkQEt8vdWv7s/w==" saltValue="V7ljclCX08qxl19C4nQ5AQ==" spinCount="100000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7">
    <mergeCell ref="C65:E65"/>
    <mergeCell ref="C60:E60"/>
    <mergeCell ref="C61:E61"/>
    <mergeCell ref="C62:E62"/>
    <mergeCell ref="C63:E63"/>
    <mergeCell ref="C64:E64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E17:F17"/>
    <mergeCell ref="D12:G12"/>
    <mergeCell ref="D13:G13"/>
    <mergeCell ref="E4:J4"/>
    <mergeCell ref="G16:H16"/>
    <mergeCell ref="G17:H17"/>
    <mergeCell ref="E16:F16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5" customWidth="1"/>
    <col min="2" max="2" width="14.42578125" style="5" customWidth="1"/>
    <col min="3" max="3" width="38.28515625" style="9" customWidth="1"/>
    <col min="4" max="4" width="4.5703125" style="5" customWidth="1"/>
    <col min="5" max="5" width="10.5703125" style="5" customWidth="1"/>
    <col min="6" max="6" width="9.85546875" style="5" customWidth="1"/>
    <col min="7" max="7" width="12.7109375" style="5" customWidth="1"/>
    <col min="8" max="16384" width="9.140625" style="5"/>
  </cols>
  <sheetData>
    <row r="1" spans="1:7" ht="15.75" x14ac:dyDescent="0.2">
      <c r="A1" s="100" t="s">
        <v>6</v>
      </c>
      <c r="B1" s="100"/>
      <c r="C1" s="101"/>
      <c r="D1" s="100"/>
      <c r="E1" s="100"/>
      <c r="F1" s="100"/>
      <c r="G1" s="100"/>
    </row>
    <row r="2" spans="1:7" ht="24.95" customHeight="1" x14ac:dyDescent="0.2">
      <c r="A2" s="78" t="s">
        <v>7</v>
      </c>
      <c r="B2" s="77"/>
      <c r="C2" s="102"/>
      <c r="D2" s="102"/>
      <c r="E2" s="102"/>
      <c r="F2" s="102"/>
      <c r="G2" s="103"/>
    </row>
    <row r="3" spans="1:7" ht="24.95" customHeight="1" x14ac:dyDescent="0.2">
      <c r="A3" s="78" t="s">
        <v>8</v>
      </c>
      <c r="B3" s="77"/>
      <c r="C3" s="102"/>
      <c r="D3" s="102"/>
      <c r="E3" s="102"/>
      <c r="F3" s="102"/>
      <c r="G3" s="103"/>
    </row>
    <row r="4" spans="1:7" ht="24.95" customHeight="1" x14ac:dyDescent="0.2">
      <c r="A4" s="78" t="s">
        <v>9</v>
      </c>
      <c r="B4" s="77"/>
      <c r="C4" s="102"/>
      <c r="D4" s="102"/>
      <c r="E4" s="102"/>
      <c r="F4" s="102"/>
      <c r="G4" s="103"/>
    </row>
    <row r="5" spans="1:7" x14ac:dyDescent="0.2">
      <c r="B5" s="6"/>
      <c r="C5" s="7"/>
      <c r="D5" s="8"/>
    </row>
  </sheetData>
  <sheetProtection algorithmName="SHA-512" hashValue="UBLMbkhau/t6NFx3QYS6oqBTzSNkBEWwjGkzSc5v642wMgIcvXK9Bvm9ZeYjNiaTvB+Qh/q8mb7VvmjpXSeBqA==" saltValue="4KZEyeaqBAOa3eCIGoTuGA==" spinCount="100000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C41BF-F9E3-4AD5-A48A-E2A27F636B9D}">
  <sheetPr>
    <outlinePr summaryBelow="0"/>
  </sheetPr>
  <dimension ref="A1:BH5000"/>
  <sheetViews>
    <sheetView tabSelected="1" workbookViewId="0">
      <pane ySplit="7" topLeftCell="A103" activePane="bottomLeft" state="frozen"/>
      <selection pane="bottomLeft" activeCell="C110" sqref="C110"/>
    </sheetView>
  </sheetViews>
  <sheetFormatPr defaultRowHeight="12.75" outlineLevelRow="1" x14ac:dyDescent="0.2"/>
  <cols>
    <col min="1" max="1" width="3.42578125" customWidth="1"/>
    <col min="2" max="2" width="12.5703125" style="127" customWidth="1"/>
    <col min="3" max="3" width="63.28515625" style="127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0" width="8.42578125" customWidth="1"/>
    <col min="21" max="23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191" t="s">
        <v>88</v>
      </c>
      <c r="B1" s="191"/>
      <c r="C1" s="191"/>
      <c r="D1" s="191"/>
      <c r="E1" s="191"/>
      <c r="F1" s="191"/>
      <c r="G1" s="191"/>
      <c r="AG1" t="s">
        <v>89</v>
      </c>
    </row>
    <row r="2" spans="1:60" ht="24.95" customHeight="1" x14ac:dyDescent="0.2">
      <c r="A2" s="192" t="s">
        <v>7</v>
      </c>
      <c r="B2" s="77" t="s">
        <v>50</v>
      </c>
      <c r="C2" s="195" t="s">
        <v>46</v>
      </c>
      <c r="D2" s="193"/>
      <c r="E2" s="193"/>
      <c r="F2" s="193"/>
      <c r="G2" s="194"/>
      <c r="AG2" t="s">
        <v>90</v>
      </c>
    </row>
    <row r="3" spans="1:60" ht="24.95" customHeight="1" x14ac:dyDescent="0.2">
      <c r="A3" s="192" t="s">
        <v>8</v>
      </c>
      <c r="B3" s="77" t="s">
        <v>45</v>
      </c>
      <c r="C3" s="195" t="s">
        <v>46</v>
      </c>
      <c r="D3" s="193"/>
      <c r="E3" s="193"/>
      <c r="F3" s="193"/>
      <c r="G3" s="194"/>
      <c r="AC3" s="127" t="s">
        <v>90</v>
      </c>
      <c r="AG3" t="s">
        <v>91</v>
      </c>
    </row>
    <row r="4" spans="1:60" ht="24.95" customHeight="1" x14ac:dyDescent="0.2">
      <c r="A4" s="196" t="s">
        <v>9</v>
      </c>
      <c r="B4" s="197" t="s">
        <v>43</v>
      </c>
      <c r="C4" s="198" t="s">
        <v>44</v>
      </c>
      <c r="D4" s="199"/>
      <c r="E4" s="199"/>
      <c r="F4" s="199"/>
      <c r="G4" s="200"/>
      <c r="AG4" t="s">
        <v>92</v>
      </c>
    </row>
    <row r="5" spans="1:60" x14ac:dyDescent="0.2">
      <c r="D5" s="190"/>
    </row>
    <row r="6" spans="1:60" ht="38.25" x14ac:dyDescent="0.2">
      <c r="A6" s="202" t="s">
        <v>93</v>
      </c>
      <c r="B6" s="204" t="s">
        <v>94</v>
      </c>
      <c r="C6" s="204" t="s">
        <v>95</v>
      </c>
      <c r="D6" s="203" t="s">
        <v>96</v>
      </c>
      <c r="E6" s="202" t="s">
        <v>97</v>
      </c>
      <c r="F6" s="201" t="s">
        <v>98</v>
      </c>
      <c r="G6" s="202" t="s">
        <v>29</v>
      </c>
      <c r="H6" s="205" t="s">
        <v>30</v>
      </c>
      <c r="I6" s="205" t="s">
        <v>99</v>
      </c>
      <c r="J6" s="205" t="s">
        <v>31</v>
      </c>
      <c r="K6" s="205" t="s">
        <v>100</v>
      </c>
      <c r="L6" s="205" t="s">
        <v>101</v>
      </c>
      <c r="M6" s="205" t="s">
        <v>102</v>
      </c>
      <c r="N6" s="205" t="s">
        <v>103</v>
      </c>
      <c r="O6" s="205" t="s">
        <v>104</v>
      </c>
      <c r="P6" s="205" t="s">
        <v>105</v>
      </c>
      <c r="Q6" s="205" t="s">
        <v>106</v>
      </c>
      <c r="R6" s="205" t="s">
        <v>107</v>
      </c>
      <c r="S6" s="205" t="s">
        <v>108</v>
      </c>
      <c r="T6" s="205" t="s">
        <v>109</v>
      </c>
      <c r="U6" s="205" t="s">
        <v>110</v>
      </c>
      <c r="V6" s="205" t="s">
        <v>111</v>
      </c>
      <c r="W6" s="205" t="s">
        <v>112</v>
      </c>
    </row>
    <row r="7" spans="1:60" hidden="1" x14ac:dyDescent="0.2">
      <c r="A7" s="5"/>
      <c r="B7" s="6"/>
      <c r="C7" s="6"/>
      <c r="D7" s="8"/>
      <c r="E7" s="207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</row>
    <row r="8" spans="1:60" x14ac:dyDescent="0.2">
      <c r="A8" s="219" t="s">
        <v>113</v>
      </c>
      <c r="B8" s="220" t="s">
        <v>45</v>
      </c>
      <c r="C8" s="244" t="s">
        <v>56</v>
      </c>
      <c r="D8" s="221"/>
      <c r="E8" s="222"/>
      <c r="F8" s="223"/>
      <c r="G8" s="223">
        <f>SUMIF(AG9:AG41,"&lt;&gt;NOR",G9:G41)</f>
        <v>0</v>
      </c>
      <c r="H8" s="223"/>
      <c r="I8" s="223">
        <f>SUM(I9:I41)</f>
        <v>0</v>
      </c>
      <c r="J8" s="223"/>
      <c r="K8" s="223">
        <f>SUM(K9:K41)</f>
        <v>0</v>
      </c>
      <c r="L8" s="223"/>
      <c r="M8" s="223">
        <f>SUM(M9:M41)</f>
        <v>0</v>
      </c>
      <c r="N8" s="223"/>
      <c r="O8" s="223">
        <f>SUM(O9:O41)</f>
        <v>11.7</v>
      </c>
      <c r="P8" s="223"/>
      <c r="Q8" s="223">
        <f>SUM(Q9:Q41)</f>
        <v>4.62</v>
      </c>
      <c r="R8" s="223"/>
      <c r="S8" s="223"/>
      <c r="T8" s="224"/>
      <c r="U8" s="218"/>
      <c r="V8" s="218">
        <f>SUM(V9:V41)</f>
        <v>86.259999999999991</v>
      </c>
      <c r="W8" s="218"/>
      <c r="AG8" t="s">
        <v>114</v>
      </c>
    </row>
    <row r="9" spans="1:60" ht="22.5" outlineLevel="1" x14ac:dyDescent="0.2">
      <c r="A9" s="225">
        <v>1</v>
      </c>
      <c r="B9" s="226" t="s">
        <v>115</v>
      </c>
      <c r="C9" s="245" t="s">
        <v>116</v>
      </c>
      <c r="D9" s="227" t="s">
        <v>117</v>
      </c>
      <c r="E9" s="228">
        <v>11.48</v>
      </c>
      <c r="F9" s="229"/>
      <c r="G9" s="230">
        <f>ROUND(E9*F9,2)</f>
        <v>0</v>
      </c>
      <c r="H9" s="229"/>
      <c r="I9" s="230">
        <f>ROUND(E9*H9,2)</f>
        <v>0</v>
      </c>
      <c r="J9" s="229"/>
      <c r="K9" s="230">
        <f>ROUND(E9*J9,2)</f>
        <v>0</v>
      </c>
      <c r="L9" s="230">
        <v>21</v>
      </c>
      <c r="M9" s="230">
        <f>G9*(1+L9/100)</f>
        <v>0</v>
      </c>
      <c r="N9" s="230">
        <v>0</v>
      </c>
      <c r="O9" s="230">
        <f>ROUND(E9*N9,2)</f>
        <v>0</v>
      </c>
      <c r="P9" s="230">
        <v>0.13800000000000001</v>
      </c>
      <c r="Q9" s="230">
        <f>ROUND(E9*P9,2)</f>
        <v>1.58</v>
      </c>
      <c r="R9" s="230" t="s">
        <v>118</v>
      </c>
      <c r="S9" s="230" t="s">
        <v>119</v>
      </c>
      <c r="T9" s="231" t="s">
        <v>119</v>
      </c>
      <c r="U9" s="215">
        <v>0.16</v>
      </c>
      <c r="V9" s="215">
        <f>ROUND(E9*U9,2)</f>
        <v>1.84</v>
      </c>
      <c r="W9" s="215"/>
      <c r="X9" s="206"/>
      <c r="Y9" s="206"/>
      <c r="Z9" s="206"/>
      <c r="AA9" s="206"/>
      <c r="AB9" s="206"/>
      <c r="AC9" s="206"/>
      <c r="AD9" s="206"/>
      <c r="AE9" s="206"/>
      <c r="AF9" s="206"/>
      <c r="AG9" s="206" t="s">
        <v>120</v>
      </c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</row>
    <row r="10" spans="1:60" outlineLevel="1" x14ac:dyDescent="0.2">
      <c r="A10" s="213"/>
      <c r="B10" s="214"/>
      <c r="C10" s="246" t="s">
        <v>121</v>
      </c>
      <c r="D10" s="232"/>
      <c r="E10" s="232"/>
      <c r="F10" s="232"/>
      <c r="G10" s="232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06"/>
      <c r="Y10" s="206"/>
      <c r="Z10" s="206"/>
      <c r="AA10" s="206"/>
      <c r="AB10" s="206"/>
      <c r="AC10" s="206"/>
      <c r="AD10" s="206"/>
      <c r="AE10" s="206"/>
      <c r="AF10" s="206"/>
      <c r="AG10" s="206" t="s">
        <v>122</v>
      </c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</row>
    <row r="11" spans="1:60" outlineLevel="1" x14ac:dyDescent="0.2">
      <c r="A11" s="213"/>
      <c r="B11" s="214"/>
      <c r="C11" s="247" t="s">
        <v>123</v>
      </c>
      <c r="D11" s="216"/>
      <c r="E11" s="217">
        <v>6.36</v>
      </c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06"/>
      <c r="Y11" s="206"/>
      <c r="Z11" s="206"/>
      <c r="AA11" s="206"/>
      <c r="AB11" s="206"/>
      <c r="AC11" s="206"/>
      <c r="AD11" s="206"/>
      <c r="AE11" s="206"/>
      <c r="AF11" s="206"/>
      <c r="AG11" s="206" t="s">
        <v>124</v>
      </c>
      <c r="AH11" s="206">
        <v>0</v>
      </c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</row>
    <row r="12" spans="1:60" outlineLevel="1" x14ac:dyDescent="0.2">
      <c r="A12" s="213"/>
      <c r="B12" s="214"/>
      <c r="C12" s="247" t="s">
        <v>125</v>
      </c>
      <c r="D12" s="216"/>
      <c r="E12" s="217">
        <v>5.12</v>
      </c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06"/>
      <c r="Y12" s="206"/>
      <c r="Z12" s="206"/>
      <c r="AA12" s="206"/>
      <c r="AB12" s="206"/>
      <c r="AC12" s="206"/>
      <c r="AD12" s="206"/>
      <c r="AE12" s="206"/>
      <c r="AF12" s="206"/>
      <c r="AG12" s="206" t="s">
        <v>124</v>
      </c>
      <c r="AH12" s="206">
        <v>0</v>
      </c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</row>
    <row r="13" spans="1:60" ht="22.5" outlineLevel="1" x14ac:dyDescent="0.2">
      <c r="A13" s="225">
        <v>2</v>
      </c>
      <c r="B13" s="226" t="s">
        <v>126</v>
      </c>
      <c r="C13" s="245" t="s">
        <v>127</v>
      </c>
      <c r="D13" s="227" t="s">
        <v>117</v>
      </c>
      <c r="E13" s="228">
        <v>13.5</v>
      </c>
      <c r="F13" s="229"/>
      <c r="G13" s="230">
        <f>ROUND(E13*F13,2)</f>
        <v>0</v>
      </c>
      <c r="H13" s="229"/>
      <c r="I13" s="230">
        <f>ROUND(E13*H13,2)</f>
        <v>0</v>
      </c>
      <c r="J13" s="229"/>
      <c r="K13" s="230">
        <f>ROUND(E13*J13,2)</f>
        <v>0</v>
      </c>
      <c r="L13" s="230">
        <v>21</v>
      </c>
      <c r="M13" s="230">
        <f>G13*(1+L13/100)</f>
        <v>0</v>
      </c>
      <c r="N13" s="230">
        <v>0</v>
      </c>
      <c r="O13" s="230">
        <f>ROUND(E13*N13,2)</f>
        <v>0</v>
      </c>
      <c r="P13" s="230">
        <v>0.22500000000000001</v>
      </c>
      <c r="Q13" s="230">
        <f>ROUND(E13*P13,2)</f>
        <v>3.04</v>
      </c>
      <c r="R13" s="230" t="s">
        <v>118</v>
      </c>
      <c r="S13" s="230" t="s">
        <v>119</v>
      </c>
      <c r="T13" s="231" t="s">
        <v>119</v>
      </c>
      <c r="U13" s="215">
        <v>0.14199999999999999</v>
      </c>
      <c r="V13" s="215">
        <f>ROUND(E13*U13,2)</f>
        <v>1.92</v>
      </c>
      <c r="W13" s="215"/>
      <c r="X13" s="206"/>
      <c r="Y13" s="206"/>
      <c r="Z13" s="206"/>
      <c r="AA13" s="206"/>
      <c r="AB13" s="206"/>
      <c r="AC13" s="206"/>
      <c r="AD13" s="206"/>
      <c r="AE13" s="206"/>
      <c r="AF13" s="206"/>
      <c r="AG13" s="206" t="s">
        <v>120</v>
      </c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</row>
    <row r="14" spans="1:60" outlineLevel="1" x14ac:dyDescent="0.2">
      <c r="A14" s="213"/>
      <c r="B14" s="214"/>
      <c r="C14" s="246" t="s">
        <v>121</v>
      </c>
      <c r="D14" s="232"/>
      <c r="E14" s="232"/>
      <c r="F14" s="232"/>
      <c r="G14" s="232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06"/>
      <c r="Y14" s="206"/>
      <c r="Z14" s="206"/>
      <c r="AA14" s="206"/>
      <c r="AB14" s="206"/>
      <c r="AC14" s="206"/>
      <c r="AD14" s="206"/>
      <c r="AE14" s="206"/>
      <c r="AF14" s="206"/>
      <c r="AG14" s="206" t="s">
        <v>122</v>
      </c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</row>
    <row r="15" spans="1:60" outlineLevel="1" x14ac:dyDescent="0.2">
      <c r="A15" s="213"/>
      <c r="B15" s="214"/>
      <c r="C15" s="247" t="s">
        <v>128</v>
      </c>
      <c r="D15" s="216"/>
      <c r="E15" s="217">
        <v>13.5</v>
      </c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06"/>
      <c r="Y15" s="206"/>
      <c r="Z15" s="206"/>
      <c r="AA15" s="206"/>
      <c r="AB15" s="206"/>
      <c r="AC15" s="206"/>
      <c r="AD15" s="206"/>
      <c r="AE15" s="206"/>
      <c r="AF15" s="206"/>
      <c r="AG15" s="206" t="s">
        <v>124</v>
      </c>
      <c r="AH15" s="206">
        <v>0</v>
      </c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</row>
    <row r="16" spans="1:60" outlineLevel="1" x14ac:dyDescent="0.2">
      <c r="A16" s="225">
        <v>3</v>
      </c>
      <c r="B16" s="226" t="s">
        <v>129</v>
      </c>
      <c r="C16" s="245" t="s">
        <v>130</v>
      </c>
      <c r="D16" s="227" t="s">
        <v>131</v>
      </c>
      <c r="E16" s="228">
        <v>8.64</v>
      </c>
      <c r="F16" s="229"/>
      <c r="G16" s="230">
        <f>ROUND(E16*F16,2)</f>
        <v>0</v>
      </c>
      <c r="H16" s="229"/>
      <c r="I16" s="230">
        <f>ROUND(E16*H16,2)</f>
        <v>0</v>
      </c>
      <c r="J16" s="229"/>
      <c r="K16" s="230">
        <f>ROUND(E16*J16,2)</f>
        <v>0</v>
      </c>
      <c r="L16" s="230">
        <v>21</v>
      </c>
      <c r="M16" s="230">
        <f>G16*(1+L16/100)</f>
        <v>0</v>
      </c>
      <c r="N16" s="230">
        <v>0</v>
      </c>
      <c r="O16" s="230">
        <f>ROUND(E16*N16,2)</f>
        <v>0</v>
      </c>
      <c r="P16" s="230">
        <v>0</v>
      </c>
      <c r="Q16" s="230">
        <f>ROUND(E16*P16,2)</f>
        <v>0</v>
      </c>
      <c r="R16" s="230" t="s">
        <v>132</v>
      </c>
      <c r="S16" s="230" t="s">
        <v>119</v>
      </c>
      <c r="T16" s="231" t="s">
        <v>119</v>
      </c>
      <c r="U16" s="215">
        <v>4.6550000000000002</v>
      </c>
      <c r="V16" s="215">
        <f>ROUND(E16*U16,2)</f>
        <v>40.22</v>
      </c>
      <c r="W16" s="215"/>
      <c r="X16" s="206"/>
      <c r="Y16" s="206"/>
      <c r="Z16" s="206"/>
      <c r="AA16" s="206"/>
      <c r="AB16" s="206"/>
      <c r="AC16" s="206"/>
      <c r="AD16" s="206"/>
      <c r="AE16" s="206"/>
      <c r="AF16" s="206"/>
      <c r="AG16" s="206" t="s">
        <v>120</v>
      </c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</row>
    <row r="17" spans="1:60" outlineLevel="1" x14ac:dyDescent="0.2">
      <c r="A17" s="213"/>
      <c r="B17" s="214"/>
      <c r="C17" s="246" t="s">
        <v>133</v>
      </c>
      <c r="D17" s="232"/>
      <c r="E17" s="232"/>
      <c r="F17" s="232"/>
      <c r="G17" s="232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06"/>
      <c r="Y17" s="206"/>
      <c r="Z17" s="206"/>
      <c r="AA17" s="206"/>
      <c r="AB17" s="206"/>
      <c r="AC17" s="206"/>
      <c r="AD17" s="206"/>
      <c r="AE17" s="206"/>
      <c r="AF17" s="206"/>
      <c r="AG17" s="206" t="s">
        <v>122</v>
      </c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</row>
    <row r="18" spans="1:60" outlineLevel="1" x14ac:dyDescent="0.2">
      <c r="A18" s="213"/>
      <c r="B18" s="214"/>
      <c r="C18" s="247" t="s">
        <v>134</v>
      </c>
      <c r="D18" s="216"/>
      <c r="E18" s="217">
        <v>8.64</v>
      </c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06"/>
      <c r="Y18" s="206"/>
      <c r="Z18" s="206"/>
      <c r="AA18" s="206"/>
      <c r="AB18" s="206"/>
      <c r="AC18" s="206"/>
      <c r="AD18" s="206"/>
      <c r="AE18" s="206"/>
      <c r="AF18" s="206"/>
      <c r="AG18" s="206" t="s">
        <v>124</v>
      </c>
      <c r="AH18" s="206">
        <v>0</v>
      </c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6"/>
      <c r="BA18" s="206"/>
      <c r="BB18" s="206"/>
      <c r="BC18" s="206"/>
      <c r="BD18" s="206"/>
      <c r="BE18" s="206"/>
      <c r="BF18" s="206"/>
      <c r="BG18" s="206"/>
      <c r="BH18" s="206"/>
    </row>
    <row r="19" spans="1:60" ht="22.5" outlineLevel="1" x14ac:dyDescent="0.2">
      <c r="A19" s="225">
        <v>4</v>
      </c>
      <c r="B19" s="226" t="s">
        <v>135</v>
      </c>
      <c r="C19" s="245" t="s">
        <v>136</v>
      </c>
      <c r="D19" s="227" t="s">
        <v>131</v>
      </c>
      <c r="E19" s="228">
        <v>5.83</v>
      </c>
      <c r="F19" s="229"/>
      <c r="G19" s="230">
        <f>ROUND(E19*F19,2)</f>
        <v>0</v>
      </c>
      <c r="H19" s="229"/>
      <c r="I19" s="230">
        <f>ROUND(E19*H19,2)</f>
        <v>0</v>
      </c>
      <c r="J19" s="229"/>
      <c r="K19" s="230">
        <f>ROUND(E19*J19,2)</f>
        <v>0</v>
      </c>
      <c r="L19" s="230">
        <v>21</v>
      </c>
      <c r="M19" s="230">
        <f>G19*(1+L19/100)</f>
        <v>0</v>
      </c>
      <c r="N19" s="230">
        <v>0</v>
      </c>
      <c r="O19" s="230">
        <f>ROUND(E19*N19,2)</f>
        <v>0</v>
      </c>
      <c r="P19" s="230">
        <v>0</v>
      </c>
      <c r="Q19" s="230">
        <f>ROUND(E19*P19,2)</f>
        <v>0</v>
      </c>
      <c r="R19" s="230" t="s">
        <v>132</v>
      </c>
      <c r="S19" s="230" t="s">
        <v>119</v>
      </c>
      <c r="T19" s="231" t="s">
        <v>119</v>
      </c>
      <c r="U19" s="215">
        <v>1.0999999999999999E-2</v>
      </c>
      <c r="V19" s="215">
        <f>ROUND(E19*U19,2)</f>
        <v>0.06</v>
      </c>
      <c r="W19" s="215"/>
      <c r="X19" s="206"/>
      <c r="Y19" s="206"/>
      <c r="Z19" s="206"/>
      <c r="AA19" s="206"/>
      <c r="AB19" s="206"/>
      <c r="AC19" s="206"/>
      <c r="AD19" s="206"/>
      <c r="AE19" s="206"/>
      <c r="AF19" s="206"/>
      <c r="AG19" s="206" t="s">
        <v>120</v>
      </c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6"/>
      <c r="BA19" s="206"/>
      <c r="BB19" s="206"/>
      <c r="BC19" s="206"/>
      <c r="BD19" s="206"/>
      <c r="BE19" s="206"/>
      <c r="BF19" s="206"/>
      <c r="BG19" s="206"/>
      <c r="BH19" s="206"/>
    </row>
    <row r="20" spans="1:60" outlineLevel="1" x14ac:dyDescent="0.2">
      <c r="A20" s="213"/>
      <c r="B20" s="214"/>
      <c r="C20" s="246" t="s">
        <v>137</v>
      </c>
      <c r="D20" s="232"/>
      <c r="E20" s="232"/>
      <c r="F20" s="232"/>
      <c r="G20" s="232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06"/>
      <c r="Y20" s="206"/>
      <c r="Z20" s="206"/>
      <c r="AA20" s="206"/>
      <c r="AB20" s="206"/>
      <c r="AC20" s="206"/>
      <c r="AD20" s="206"/>
      <c r="AE20" s="206"/>
      <c r="AF20" s="206"/>
      <c r="AG20" s="206" t="s">
        <v>122</v>
      </c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6"/>
      <c r="BA20" s="206"/>
      <c r="BB20" s="206"/>
      <c r="BC20" s="206"/>
      <c r="BD20" s="206"/>
      <c r="BE20" s="206"/>
      <c r="BF20" s="206"/>
      <c r="BG20" s="206"/>
      <c r="BH20" s="206"/>
    </row>
    <row r="21" spans="1:60" outlineLevel="1" x14ac:dyDescent="0.2">
      <c r="A21" s="213"/>
      <c r="B21" s="214"/>
      <c r="C21" s="247" t="s">
        <v>138</v>
      </c>
      <c r="D21" s="216"/>
      <c r="E21" s="217">
        <v>5.83</v>
      </c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06"/>
      <c r="Y21" s="206"/>
      <c r="Z21" s="206"/>
      <c r="AA21" s="206"/>
      <c r="AB21" s="206"/>
      <c r="AC21" s="206"/>
      <c r="AD21" s="206"/>
      <c r="AE21" s="206"/>
      <c r="AF21" s="206"/>
      <c r="AG21" s="206" t="s">
        <v>124</v>
      </c>
      <c r="AH21" s="206">
        <v>0</v>
      </c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6"/>
      <c r="AZ21" s="206"/>
      <c r="BA21" s="206"/>
      <c r="BB21" s="206"/>
      <c r="BC21" s="206"/>
      <c r="BD21" s="206"/>
      <c r="BE21" s="206"/>
      <c r="BF21" s="206"/>
      <c r="BG21" s="206"/>
      <c r="BH21" s="206"/>
    </row>
    <row r="22" spans="1:60" ht="22.5" outlineLevel="1" x14ac:dyDescent="0.2">
      <c r="A22" s="225">
        <v>5</v>
      </c>
      <c r="B22" s="226" t="s">
        <v>139</v>
      </c>
      <c r="C22" s="245" t="s">
        <v>140</v>
      </c>
      <c r="D22" s="227" t="s">
        <v>131</v>
      </c>
      <c r="E22" s="228">
        <v>8.64</v>
      </c>
      <c r="F22" s="229"/>
      <c r="G22" s="230">
        <f>ROUND(E22*F22,2)</f>
        <v>0</v>
      </c>
      <c r="H22" s="229"/>
      <c r="I22" s="230">
        <f>ROUND(E22*H22,2)</f>
        <v>0</v>
      </c>
      <c r="J22" s="229"/>
      <c r="K22" s="230">
        <f>ROUND(E22*J22,2)</f>
        <v>0</v>
      </c>
      <c r="L22" s="230">
        <v>21</v>
      </c>
      <c r="M22" s="230">
        <f>G22*(1+L22/100)</f>
        <v>0</v>
      </c>
      <c r="N22" s="230">
        <v>0</v>
      </c>
      <c r="O22" s="230">
        <f>ROUND(E22*N22,2)</f>
        <v>0</v>
      </c>
      <c r="P22" s="230">
        <v>0</v>
      </c>
      <c r="Q22" s="230">
        <f>ROUND(E22*P22,2)</f>
        <v>0</v>
      </c>
      <c r="R22" s="230" t="s">
        <v>132</v>
      </c>
      <c r="S22" s="230" t="s">
        <v>119</v>
      </c>
      <c r="T22" s="231" t="s">
        <v>119</v>
      </c>
      <c r="U22" s="215">
        <v>1.1499999999999999</v>
      </c>
      <c r="V22" s="215">
        <f>ROUND(E22*U22,2)</f>
        <v>9.94</v>
      </c>
      <c r="W22" s="215"/>
      <c r="X22" s="206"/>
      <c r="Y22" s="206"/>
      <c r="Z22" s="206"/>
      <c r="AA22" s="206"/>
      <c r="AB22" s="206"/>
      <c r="AC22" s="206"/>
      <c r="AD22" s="206"/>
      <c r="AE22" s="206"/>
      <c r="AF22" s="206"/>
      <c r="AG22" s="206" t="s">
        <v>120</v>
      </c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</row>
    <row r="23" spans="1:60" outlineLevel="1" x14ac:dyDescent="0.2">
      <c r="A23" s="213"/>
      <c r="B23" s="214"/>
      <c r="C23" s="246" t="s">
        <v>141</v>
      </c>
      <c r="D23" s="232"/>
      <c r="E23" s="232"/>
      <c r="F23" s="232"/>
      <c r="G23" s="232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06"/>
      <c r="Y23" s="206"/>
      <c r="Z23" s="206"/>
      <c r="AA23" s="206"/>
      <c r="AB23" s="206"/>
      <c r="AC23" s="206"/>
      <c r="AD23" s="206"/>
      <c r="AE23" s="206"/>
      <c r="AF23" s="206"/>
      <c r="AG23" s="206" t="s">
        <v>122</v>
      </c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  <c r="BD23" s="206"/>
      <c r="BE23" s="206"/>
      <c r="BF23" s="206"/>
      <c r="BG23" s="206"/>
      <c r="BH23" s="206"/>
    </row>
    <row r="24" spans="1:60" outlineLevel="1" x14ac:dyDescent="0.2">
      <c r="A24" s="213"/>
      <c r="B24" s="214"/>
      <c r="C24" s="248" t="s">
        <v>142</v>
      </c>
      <c r="D24" s="233"/>
      <c r="E24" s="233"/>
      <c r="F24" s="233"/>
      <c r="G24" s="233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06"/>
      <c r="Y24" s="206"/>
      <c r="Z24" s="206"/>
      <c r="AA24" s="206"/>
      <c r="AB24" s="206"/>
      <c r="AC24" s="206"/>
      <c r="AD24" s="206"/>
      <c r="AE24" s="206"/>
      <c r="AF24" s="206"/>
      <c r="AG24" s="206" t="s">
        <v>143</v>
      </c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  <c r="AW24" s="206"/>
      <c r="AX24" s="206"/>
      <c r="AY24" s="206"/>
      <c r="AZ24" s="206"/>
      <c r="BA24" s="206"/>
      <c r="BB24" s="206"/>
      <c r="BC24" s="206"/>
      <c r="BD24" s="206"/>
      <c r="BE24" s="206"/>
      <c r="BF24" s="206"/>
      <c r="BG24" s="206"/>
      <c r="BH24" s="206"/>
    </row>
    <row r="25" spans="1:60" outlineLevel="1" x14ac:dyDescent="0.2">
      <c r="A25" s="213"/>
      <c r="B25" s="214"/>
      <c r="C25" s="247" t="s">
        <v>134</v>
      </c>
      <c r="D25" s="216"/>
      <c r="E25" s="217">
        <v>8.64</v>
      </c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06"/>
      <c r="Y25" s="206"/>
      <c r="Z25" s="206"/>
      <c r="AA25" s="206"/>
      <c r="AB25" s="206"/>
      <c r="AC25" s="206"/>
      <c r="AD25" s="206"/>
      <c r="AE25" s="206"/>
      <c r="AF25" s="206"/>
      <c r="AG25" s="206" t="s">
        <v>124</v>
      </c>
      <c r="AH25" s="206">
        <v>0</v>
      </c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  <c r="AS25" s="206"/>
      <c r="AT25" s="206"/>
      <c r="AU25" s="206"/>
      <c r="AV25" s="206"/>
      <c r="AW25" s="206"/>
      <c r="AX25" s="206"/>
      <c r="AY25" s="206"/>
      <c r="AZ25" s="206"/>
      <c r="BA25" s="206"/>
      <c r="BB25" s="206"/>
      <c r="BC25" s="206"/>
      <c r="BD25" s="206"/>
      <c r="BE25" s="206"/>
      <c r="BF25" s="206"/>
      <c r="BG25" s="206"/>
      <c r="BH25" s="206"/>
    </row>
    <row r="26" spans="1:60" ht="22.5" outlineLevel="1" x14ac:dyDescent="0.2">
      <c r="A26" s="225">
        <v>6</v>
      </c>
      <c r="B26" s="226" t="s">
        <v>144</v>
      </c>
      <c r="C26" s="245" t="s">
        <v>145</v>
      </c>
      <c r="D26" s="227" t="s">
        <v>117</v>
      </c>
      <c r="E26" s="228">
        <v>57.4</v>
      </c>
      <c r="F26" s="229"/>
      <c r="G26" s="230">
        <f>ROUND(E26*F26,2)</f>
        <v>0</v>
      </c>
      <c r="H26" s="229"/>
      <c r="I26" s="230">
        <f>ROUND(E26*H26,2)</f>
        <v>0</v>
      </c>
      <c r="J26" s="229"/>
      <c r="K26" s="230">
        <f>ROUND(E26*J26,2)</f>
        <v>0</v>
      </c>
      <c r="L26" s="230">
        <v>21</v>
      </c>
      <c r="M26" s="230">
        <f>G26*(1+L26/100)</f>
        <v>0</v>
      </c>
      <c r="N26" s="230">
        <v>0</v>
      </c>
      <c r="O26" s="230">
        <f>ROUND(E26*N26,2)</f>
        <v>0</v>
      </c>
      <c r="P26" s="230">
        <v>0</v>
      </c>
      <c r="Q26" s="230">
        <f>ROUND(E26*P26,2)</f>
        <v>0</v>
      </c>
      <c r="R26" s="230" t="s">
        <v>146</v>
      </c>
      <c r="S26" s="230" t="s">
        <v>119</v>
      </c>
      <c r="T26" s="231" t="s">
        <v>119</v>
      </c>
      <c r="U26" s="215">
        <v>0.17100000000000001</v>
      </c>
      <c r="V26" s="215">
        <f>ROUND(E26*U26,2)</f>
        <v>9.82</v>
      </c>
      <c r="W26" s="215"/>
      <c r="X26" s="206"/>
      <c r="Y26" s="206"/>
      <c r="Z26" s="206"/>
      <c r="AA26" s="206"/>
      <c r="AB26" s="206"/>
      <c r="AC26" s="206"/>
      <c r="AD26" s="206"/>
      <c r="AE26" s="206"/>
      <c r="AF26" s="206"/>
      <c r="AG26" s="206" t="s">
        <v>120</v>
      </c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  <c r="AT26" s="206"/>
      <c r="AU26" s="206"/>
      <c r="AV26" s="206"/>
      <c r="AW26" s="206"/>
      <c r="AX26" s="206"/>
      <c r="AY26" s="206"/>
      <c r="AZ26" s="206"/>
      <c r="BA26" s="206"/>
      <c r="BB26" s="206"/>
      <c r="BC26" s="206"/>
      <c r="BD26" s="206"/>
      <c r="BE26" s="206"/>
      <c r="BF26" s="206"/>
      <c r="BG26" s="206"/>
      <c r="BH26" s="206"/>
    </row>
    <row r="27" spans="1:60" outlineLevel="1" x14ac:dyDescent="0.2">
      <c r="A27" s="213"/>
      <c r="B27" s="214"/>
      <c r="C27" s="246" t="s">
        <v>147</v>
      </c>
      <c r="D27" s="232"/>
      <c r="E27" s="232"/>
      <c r="F27" s="232"/>
      <c r="G27" s="232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06"/>
      <c r="Y27" s="206"/>
      <c r="Z27" s="206"/>
      <c r="AA27" s="206"/>
      <c r="AB27" s="206"/>
      <c r="AC27" s="206"/>
      <c r="AD27" s="206"/>
      <c r="AE27" s="206"/>
      <c r="AF27" s="206"/>
      <c r="AG27" s="206" t="s">
        <v>122</v>
      </c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6"/>
      <c r="BF27" s="206"/>
      <c r="BG27" s="206"/>
      <c r="BH27" s="206"/>
    </row>
    <row r="28" spans="1:60" outlineLevel="1" x14ac:dyDescent="0.2">
      <c r="A28" s="213"/>
      <c r="B28" s="214"/>
      <c r="C28" s="247" t="s">
        <v>148</v>
      </c>
      <c r="D28" s="216"/>
      <c r="E28" s="217">
        <v>31.8</v>
      </c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06"/>
      <c r="Y28" s="206"/>
      <c r="Z28" s="206"/>
      <c r="AA28" s="206"/>
      <c r="AB28" s="206"/>
      <c r="AC28" s="206"/>
      <c r="AD28" s="206"/>
      <c r="AE28" s="206"/>
      <c r="AF28" s="206"/>
      <c r="AG28" s="206" t="s">
        <v>124</v>
      </c>
      <c r="AH28" s="206">
        <v>0</v>
      </c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  <c r="AS28" s="206"/>
      <c r="AT28" s="206"/>
      <c r="AU28" s="206"/>
      <c r="AV28" s="206"/>
      <c r="AW28" s="206"/>
      <c r="AX28" s="206"/>
      <c r="AY28" s="206"/>
      <c r="AZ28" s="206"/>
      <c r="BA28" s="206"/>
      <c r="BB28" s="206"/>
      <c r="BC28" s="206"/>
      <c r="BD28" s="206"/>
      <c r="BE28" s="206"/>
      <c r="BF28" s="206"/>
      <c r="BG28" s="206"/>
      <c r="BH28" s="206"/>
    </row>
    <row r="29" spans="1:60" outlineLevel="1" x14ac:dyDescent="0.2">
      <c r="A29" s="213"/>
      <c r="B29" s="214"/>
      <c r="C29" s="247" t="s">
        <v>149</v>
      </c>
      <c r="D29" s="216"/>
      <c r="E29" s="217">
        <v>25.6</v>
      </c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06"/>
      <c r="Y29" s="206"/>
      <c r="Z29" s="206"/>
      <c r="AA29" s="206"/>
      <c r="AB29" s="206"/>
      <c r="AC29" s="206"/>
      <c r="AD29" s="206"/>
      <c r="AE29" s="206"/>
      <c r="AF29" s="206"/>
      <c r="AG29" s="206" t="s">
        <v>124</v>
      </c>
      <c r="AH29" s="206">
        <v>0</v>
      </c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206"/>
      <c r="BG29" s="206"/>
      <c r="BH29" s="206"/>
    </row>
    <row r="30" spans="1:60" outlineLevel="1" x14ac:dyDescent="0.2">
      <c r="A30" s="225">
        <v>7</v>
      </c>
      <c r="B30" s="226" t="s">
        <v>150</v>
      </c>
      <c r="C30" s="245" t="s">
        <v>151</v>
      </c>
      <c r="D30" s="227" t="s">
        <v>152</v>
      </c>
      <c r="E30" s="228">
        <v>5.83</v>
      </c>
      <c r="F30" s="229"/>
      <c r="G30" s="230">
        <f>ROUND(E30*F30,2)</f>
        <v>0</v>
      </c>
      <c r="H30" s="229"/>
      <c r="I30" s="230">
        <f>ROUND(E30*H30,2)</f>
        <v>0</v>
      </c>
      <c r="J30" s="229"/>
      <c r="K30" s="230">
        <f>ROUND(E30*J30,2)</f>
        <v>0</v>
      </c>
      <c r="L30" s="230">
        <v>21</v>
      </c>
      <c r="M30" s="230">
        <f>G30*(1+L30/100)</f>
        <v>0</v>
      </c>
      <c r="N30" s="230">
        <v>0</v>
      </c>
      <c r="O30" s="230">
        <f>ROUND(E30*N30,2)</f>
        <v>0</v>
      </c>
      <c r="P30" s="230">
        <v>0</v>
      </c>
      <c r="Q30" s="230">
        <f>ROUND(E30*P30,2)</f>
        <v>0</v>
      </c>
      <c r="R30" s="230" t="s">
        <v>132</v>
      </c>
      <c r="S30" s="230" t="s">
        <v>119</v>
      </c>
      <c r="T30" s="231" t="s">
        <v>119</v>
      </c>
      <c r="U30" s="215">
        <v>0</v>
      </c>
      <c r="V30" s="215">
        <f>ROUND(E30*U30,2)</f>
        <v>0</v>
      </c>
      <c r="W30" s="215"/>
      <c r="X30" s="206"/>
      <c r="Y30" s="206"/>
      <c r="Z30" s="206"/>
      <c r="AA30" s="206"/>
      <c r="AB30" s="206"/>
      <c r="AC30" s="206"/>
      <c r="AD30" s="206"/>
      <c r="AE30" s="206"/>
      <c r="AF30" s="206"/>
      <c r="AG30" s="206" t="s">
        <v>120</v>
      </c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</row>
    <row r="31" spans="1:60" outlineLevel="1" x14ac:dyDescent="0.2">
      <c r="A31" s="213"/>
      <c r="B31" s="214"/>
      <c r="C31" s="247" t="s">
        <v>138</v>
      </c>
      <c r="D31" s="216"/>
      <c r="E31" s="217">
        <v>5.83</v>
      </c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06"/>
      <c r="Y31" s="206"/>
      <c r="Z31" s="206"/>
      <c r="AA31" s="206"/>
      <c r="AB31" s="206"/>
      <c r="AC31" s="206"/>
      <c r="AD31" s="206"/>
      <c r="AE31" s="206"/>
      <c r="AF31" s="206"/>
      <c r="AG31" s="206" t="s">
        <v>124</v>
      </c>
      <c r="AH31" s="206">
        <v>0</v>
      </c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</row>
    <row r="32" spans="1:60" outlineLevel="1" x14ac:dyDescent="0.2">
      <c r="A32" s="225">
        <v>8</v>
      </c>
      <c r="B32" s="226" t="s">
        <v>153</v>
      </c>
      <c r="C32" s="245" t="s">
        <v>154</v>
      </c>
      <c r="D32" s="227" t="s">
        <v>131</v>
      </c>
      <c r="E32" s="228">
        <v>5.83</v>
      </c>
      <c r="F32" s="229"/>
      <c r="G32" s="230">
        <f>ROUND(E32*F32,2)</f>
        <v>0</v>
      </c>
      <c r="H32" s="229"/>
      <c r="I32" s="230">
        <f>ROUND(E32*H32,2)</f>
        <v>0</v>
      </c>
      <c r="J32" s="229"/>
      <c r="K32" s="230">
        <f>ROUND(E32*J32,2)</f>
        <v>0</v>
      </c>
      <c r="L32" s="230">
        <v>21</v>
      </c>
      <c r="M32" s="230">
        <f>G32*(1+L32/100)</f>
        <v>0</v>
      </c>
      <c r="N32" s="230">
        <v>2.0057999999999998</v>
      </c>
      <c r="O32" s="230">
        <f>ROUND(E32*N32,2)</f>
        <v>11.69</v>
      </c>
      <c r="P32" s="230">
        <v>0</v>
      </c>
      <c r="Q32" s="230">
        <f>ROUND(E32*P32,2)</f>
        <v>0</v>
      </c>
      <c r="R32" s="230" t="s">
        <v>155</v>
      </c>
      <c r="S32" s="230" t="s">
        <v>119</v>
      </c>
      <c r="T32" s="231" t="s">
        <v>119</v>
      </c>
      <c r="U32" s="215">
        <v>1.22</v>
      </c>
      <c r="V32" s="215">
        <f>ROUND(E32*U32,2)</f>
        <v>7.11</v>
      </c>
      <c r="W32" s="215"/>
      <c r="X32" s="206"/>
      <c r="Y32" s="206"/>
      <c r="Z32" s="206"/>
      <c r="AA32" s="206"/>
      <c r="AB32" s="206"/>
      <c r="AC32" s="206"/>
      <c r="AD32" s="206"/>
      <c r="AE32" s="206"/>
      <c r="AF32" s="206"/>
      <c r="AG32" s="206" t="s">
        <v>120</v>
      </c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</row>
    <row r="33" spans="1:60" outlineLevel="1" x14ac:dyDescent="0.2">
      <c r="A33" s="213"/>
      <c r="B33" s="214"/>
      <c r="C33" s="246" t="s">
        <v>156</v>
      </c>
      <c r="D33" s="232"/>
      <c r="E33" s="232"/>
      <c r="F33" s="232"/>
      <c r="G33" s="232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06"/>
      <c r="Y33" s="206"/>
      <c r="Z33" s="206"/>
      <c r="AA33" s="206"/>
      <c r="AB33" s="206"/>
      <c r="AC33" s="206"/>
      <c r="AD33" s="206"/>
      <c r="AE33" s="206"/>
      <c r="AF33" s="206"/>
      <c r="AG33" s="206" t="s">
        <v>122</v>
      </c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06"/>
      <c r="AS33" s="206"/>
      <c r="AT33" s="206"/>
      <c r="AU33" s="206"/>
      <c r="AV33" s="206"/>
      <c r="AW33" s="206"/>
      <c r="AX33" s="206"/>
      <c r="AY33" s="206"/>
      <c r="AZ33" s="206"/>
      <c r="BA33" s="206"/>
      <c r="BB33" s="206"/>
      <c r="BC33" s="206"/>
      <c r="BD33" s="206"/>
      <c r="BE33" s="206"/>
      <c r="BF33" s="206"/>
      <c r="BG33" s="206"/>
      <c r="BH33" s="206"/>
    </row>
    <row r="34" spans="1:60" outlineLevel="1" x14ac:dyDescent="0.2">
      <c r="A34" s="213"/>
      <c r="B34" s="214"/>
      <c r="C34" s="247" t="s">
        <v>157</v>
      </c>
      <c r="D34" s="216"/>
      <c r="E34" s="217">
        <v>3.18</v>
      </c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06"/>
      <c r="Y34" s="206"/>
      <c r="Z34" s="206"/>
      <c r="AA34" s="206"/>
      <c r="AB34" s="206"/>
      <c r="AC34" s="206"/>
      <c r="AD34" s="206"/>
      <c r="AE34" s="206"/>
      <c r="AF34" s="206"/>
      <c r="AG34" s="206" t="s">
        <v>124</v>
      </c>
      <c r="AH34" s="206">
        <v>0</v>
      </c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</row>
    <row r="35" spans="1:60" outlineLevel="1" x14ac:dyDescent="0.2">
      <c r="A35" s="213"/>
      <c r="B35" s="214"/>
      <c r="C35" s="247" t="s">
        <v>158</v>
      </c>
      <c r="D35" s="216"/>
      <c r="E35" s="217">
        <v>2.65</v>
      </c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06"/>
      <c r="Y35" s="206"/>
      <c r="Z35" s="206"/>
      <c r="AA35" s="206"/>
      <c r="AB35" s="206"/>
      <c r="AC35" s="206"/>
      <c r="AD35" s="206"/>
      <c r="AE35" s="206"/>
      <c r="AF35" s="206"/>
      <c r="AG35" s="206" t="s">
        <v>124</v>
      </c>
      <c r="AH35" s="206">
        <v>0</v>
      </c>
      <c r="AI35" s="206"/>
      <c r="AJ35" s="206"/>
      <c r="AK35" s="206"/>
      <c r="AL35" s="206"/>
      <c r="AM35" s="206"/>
      <c r="AN35" s="206"/>
      <c r="AO35" s="206"/>
      <c r="AP35" s="206"/>
      <c r="AQ35" s="206"/>
      <c r="AR35" s="206"/>
      <c r="AS35" s="206"/>
      <c r="AT35" s="206"/>
      <c r="AU35" s="206"/>
      <c r="AV35" s="206"/>
      <c r="AW35" s="206"/>
      <c r="AX35" s="206"/>
      <c r="AY35" s="206"/>
      <c r="AZ35" s="206"/>
      <c r="BA35" s="206"/>
      <c r="BB35" s="206"/>
      <c r="BC35" s="206"/>
      <c r="BD35" s="206"/>
      <c r="BE35" s="206"/>
      <c r="BF35" s="206"/>
      <c r="BG35" s="206"/>
      <c r="BH35" s="206"/>
    </row>
    <row r="36" spans="1:60" outlineLevel="1" x14ac:dyDescent="0.2">
      <c r="A36" s="225">
        <v>9</v>
      </c>
      <c r="B36" s="226" t="s">
        <v>159</v>
      </c>
      <c r="C36" s="245" t="s">
        <v>160</v>
      </c>
      <c r="D36" s="227" t="s">
        <v>161</v>
      </c>
      <c r="E36" s="228">
        <v>44.1</v>
      </c>
      <c r="F36" s="229"/>
      <c r="G36" s="230">
        <f>ROUND(E36*F36,2)</f>
        <v>0</v>
      </c>
      <c r="H36" s="229"/>
      <c r="I36" s="230">
        <f>ROUND(E36*H36,2)</f>
        <v>0</v>
      </c>
      <c r="J36" s="229"/>
      <c r="K36" s="230">
        <f>ROUND(E36*J36,2)</f>
        <v>0</v>
      </c>
      <c r="L36" s="230">
        <v>21</v>
      </c>
      <c r="M36" s="230">
        <f>G36*(1+L36/100)</f>
        <v>0</v>
      </c>
      <c r="N36" s="230">
        <v>1.2999999999999999E-4</v>
      </c>
      <c r="O36" s="230">
        <f>ROUND(E36*N36,2)</f>
        <v>0.01</v>
      </c>
      <c r="P36" s="230">
        <v>0</v>
      </c>
      <c r="Q36" s="230">
        <f>ROUND(E36*P36,2)</f>
        <v>0</v>
      </c>
      <c r="R36" s="230"/>
      <c r="S36" s="230" t="s">
        <v>162</v>
      </c>
      <c r="T36" s="231" t="s">
        <v>163</v>
      </c>
      <c r="U36" s="215">
        <v>0.20100000000000001</v>
      </c>
      <c r="V36" s="215">
        <f>ROUND(E36*U36,2)</f>
        <v>8.86</v>
      </c>
      <c r="W36" s="215"/>
      <c r="X36" s="206"/>
      <c r="Y36" s="206"/>
      <c r="Z36" s="206"/>
      <c r="AA36" s="206"/>
      <c r="AB36" s="206"/>
      <c r="AC36" s="206"/>
      <c r="AD36" s="206"/>
      <c r="AE36" s="206"/>
      <c r="AF36" s="206"/>
      <c r="AG36" s="206" t="s">
        <v>120</v>
      </c>
      <c r="AH36" s="206"/>
      <c r="AI36" s="206"/>
      <c r="AJ36" s="206"/>
      <c r="AK36" s="206"/>
      <c r="AL36" s="206"/>
      <c r="AM36" s="206"/>
      <c r="AN36" s="206"/>
      <c r="AO36" s="206"/>
      <c r="AP36" s="206"/>
      <c r="AQ36" s="206"/>
      <c r="AR36" s="206"/>
      <c r="AS36" s="206"/>
      <c r="AT36" s="206"/>
      <c r="AU36" s="206"/>
      <c r="AV36" s="206"/>
      <c r="AW36" s="206"/>
      <c r="AX36" s="206"/>
      <c r="AY36" s="206"/>
      <c r="AZ36" s="206"/>
      <c r="BA36" s="206"/>
      <c r="BB36" s="206"/>
      <c r="BC36" s="206"/>
      <c r="BD36" s="206"/>
      <c r="BE36" s="206"/>
      <c r="BF36" s="206"/>
      <c r="BG36" s="206"/>
      <c r="BH36" s="206"/>
    </row>
    <row r="37" spans="1:60" outlineLevel="1" x14ac:dyDescent="0.2">
      <c r="A37" s="213"/>
      <c r="B37" s="214"/>
      <c r="C37" s="247" t="s">
        <v>164</v>
      </c>
      <c r="D37" s="216"/>
      <c r="E37" s="217">
        <v>23.85</v>
      </c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06"/>
      <c r="Y37" s="206"/>
      <c r="Z37" s="206"/>
      <c r="AA37" s="206"/>
      <c r="AB37" s="206"/>
      <c r="AC37" s="206"/>
      <c r="AD37" s="206"/>
      <c r="AE37" s="206"/>
      <c r="AF37" s="206"/>
      <c r="AG37" s="206" t="s">
        <v>124</v>
      </c>
      <c r="AH37" s="206">
        <v>0</v>
      </c>
      <c r="AI37" s="206"/>
      <c r="AJ37" s="206"/>
      <c r="AK37" s="206"/>
      <c r="AL37" s="206"/>
      <c r="AM37" s="206"/>
      <c r="AN37" s="206"/>
      <c r="AO37" s="206"/>
      <c r="AP37" s="206"/>
      <c r="AQ37" s="206"/>
      <c r="AR37" s="206"/>
      <c r="AS37" s="206"/>
      <c r="AT37" s="206"/>
      <c r="AU37" s="206"/>
      <c r="AV37" s="206"/>
      <c r="AW37" s="206"/>
      <c r="AX37" s="206"/>
      <c r="AY37" s="206"/>
      <c r="AZ37" s="206"/>
      <c r="BA37" s="206"/>
      <c r="BB37" s="206"/>
      <c r="BC37" s="206"/>
      <c r="BD37" s="206"/>
      <c r="BE37" s="206"/>
      <c r="BF37" s="206"/>
      <c r="BG37" s="206"/>
      <c r="BH37" s="206"/>
    </row>
    <row r="38" spans="1:60" outlineLevel="1" x14ac:dyDescent="0.2">
      <c r="A38" s="213"/>
      <c r="B38" s="214"/>
      <c r="C38" s="247" t="s">
        <v>165</v>
      </c>
      <c r="D38" s="216"/>
      <c r="E38" s="217">
        <v>20.25</v>
      </c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06"/>
      <c r="Y38" s="206"/>
      <c r="Z38" s="206"/>
      <c r="AA38" s="206"/>
      <c r="AB38" s="206"/>
      <c r="AC38" s="206"/>
      <c r="AD38" s="206"/>
      <c r="AE38" s="206"/>
      <c r="AF38" s="206"/>
      <c r="AG38" s="206" t="s">
        <v>124</v>
      </c>
      <c r="AH38" s="206">
        <v>0</v>
      </c>
      <c r="AI38" s="206"/>
      <c r="AJ38" s="206"/>
      <c r="AK38" s="206"/>
      <c r="AL38" s="206"/>
      <c r="AM38" s="206"/>
      <c r="AN38" s="206"/>
      <c r="AO38" s="206"/>
      <c r="AP38" s="206"/>
      <c r="AQ38" s="206"/>
      <c r="AR38" s="206"/>
      <c r="AS38" s="206"/>
      <c r="AT38" s="206"/>
      <c r="AU38" s="206"/>
      <c r="AV38" s="206"/>
      <c r="AW38" s="206"/>
      <c r="AX38" s="206"/>
      <c r="AY38" s="206"/>
      <c r="AZ38" s="206"/>
      <c r="BA38" s="206"/>
      <c r="BB38" s="206"/>
      <c r="BC38" s="206"/>
      <c r="BD38" s="206"/>
      <c r="BE38" s="206"/>
      <c r="BF38" s="206"/>
      <c r="BG38" s="206"/>
      <c r="BH38" s="206"/>
    </row>
    <row r="39" spans="1:60" outlineLevel="1" x14ac:dyDescent="0.2">
      <c r="A39" s="225">
        <v>10</v>
      </c>
      <c r="B39" s="226" t="s">
        <v>166</v>
      </c>
      <c r="C39" s="245" t="s">
        <v>167</v>
      </c>
      <c r="D39" s="227" t="s">
        <v>117</v>
      </c>
      <c r="E39" s="228">
        <v>57.4</v>
      </c>
      <c r="F39" s="229"/>
      <c r="G39" s="230">
        <f>ROUND(E39*F39,2)</f>
        <v>0</v>
      </c>
      <c r="H39" s="229"/>
      <c r="I39" s="230">
        <f>ROUND(E39*H39,2)</f>
        <v>0</v>
      </c>
      <c r="J39" s="229"/>
      <c r="K39" s="230">
        <f>ROUND(E39*J39,2)</f>
        <v>0</v>
      </c>
      <c r="L39" s="230">
        <v>21</v>
      </c>
      <c r="M39" s="230">
        <f>G39*(1+L39/100)</f>
        <v>0</v>
      </c>
      <c r="N39" s="230">
        <v>3.0000000000000001E-5</v>
      </c>
      <c r="O39" s="230">
        <f>ROUND(E39*N39,2)</f>
        <v>0</v>
      </c>
      <c r="P39" s="230">
        <v>0</v>
      </c>
      <c r="Q39" s="230">
        <f>ROUND(E39*P39,2)</f>
        <v>0</v>
      </c>
      <c r="R39" s="230" t="s">
        <v>168</v>
      </c>
      <c r="S39" s="230" t="s">
        <v>119</v>
      </c>
      <c r="T39" s="231" t="s">
        <v>119</v>
      </c>
      <c r="U39" s="215">
        <v>0.113</v>
      </c>
      <c r="V39" s="215">
        <f>ROUND(E39*U39,2)</f>
        <v>6.49</v>
      </c>
      <c r="W39" s="215"/>
      <c r="X39" s="206"/>
      <c r="Y39" s="206"/>
      <c r="Z39" s="206"/>
      <c r="AA39" s="206"/>
      <c r="AB39" s="206"/>
      <c r="AC39" s="206"/>
      <c r="AD39" s="206"/>
      <c r="AE39" s="206"/>
      <c r="AF39" s="206"/>
      <c r="AG39" s="206" t="s">
        <v>169</v>
      </c>
      <c r="AH39" s="206"/>
      <c r="AI39" s="206"/>
      <c r="AJ39" s="206"/>
      <c r="AK39" s="206"/>
      <c r="AL39" s="206"/>
      <c r="AM39" s="206"/>
      <c r="AN39" s="206"/>
      <c r="AO39" s="206"/>
      <c r="AP39" s="206"/>
      <c r="AQ39" s="206"/>
      <c r="AR39" s="206"/>
      <c r="AS39" s="206"/>
      <c r="AT39" s="206"/>
      <c r="AU39" s="206"/>
      <c r="AV39" s="206"/>
      <c r="AW39" s="206"/>
      <c r="AX39" s="206"/>
      <c r="AY39" s="206"/>
      <c r="AZ39" s="206"/>
      <c r="BA39" s="206"/>
      <c r="BB39" s="206"/>
      <c r="BC39" s="206"/>
      <c r="BD39" s="206"/>
      <c r="BE39" s="206"/>
      <c r="BF39" s="206"/>
      <c r="BG39" s="206"/>
      <c r="BH39" s="206"/>
    </row>
    <row r="40" spans="1:60" outlineLevel="1" x14ac:dyDescent="0.2">
      <c r="A40" s="213"/>
      <c r="B40" s="214"/>
      <c r="C40" s="247" t="s">
        <v>148</v>
      </c>
      <c r="D40" s="216"/>
      <c r="E40" s="217">
        <v>31.8</v>
      </c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06"/>
      <c r="Y40" s="206"/>
      <c r="Z40" s="206"/>
      <c r="AA40" s="206"/>
      <c r="AB40" s="206"/>
      <c r="AC40" s="206"/>
      <c r="AD40" s="206"/>
      <c r="AE40" s="206"/>
      <c r="AF40" s="206"/>
      <c r="AG40" s="206" t="s">
        <v>124</v>
      </c>
      <c r="AH40" s="206">
        <v>0</v>
      </c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06"/>
      <c r="BB40" s="206"/>
      <c r="BC40" s="206"/>
      <c r="BD40" s="206"/>
      <c r="BE40" s="206"/>
      <c r="BF40" s="206"/>
      <c r="BG40" s="206"/>
      <c r="BH40" s="206"/>
    </row>
    <row r="41" spans="1:60" outlineLevel="1" x14ac:dyDescent="0.2">
      <c r="A41" s="213"/>
      <c r="B41" s="214"/>
      <c r="C41" s="247" t="s">
        <v>149</v>
      </c>
      <c r="D41" s="216"/>
      <c r="E41" s="217">
        <v>25.6</v>
      </c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06"/>
      <c r="Y41" s="206"/>
      <c r="Z41" s="206"/>
      <c r="AA41" s="206"/>
      <c r="AB41" s="206"/>
      <c r="AC41" s="206"/>
      <c r="AD41" s="206"/>
      <c r="AE41" s="206"/>
      <c r="AF41" s="206"/>
      <c r="AG41" s="206" t="s">
        <v>124</v>
      </c>
      <c r="AH41" s="206">
        <v>0</v>
      </c>
      <c r="AI41" s="206"/>
      <c r="AJ41" s="206"/>
      <c r="AK41" s="206"/>
      <c r="AL41" s="206"/>
      <c r="AM41" s="206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206"/>
      <c r="BC41" s="206"/>
      <c r="BD41" s="206"/>
      <c r="BE41" s="206"/>
      <c r="BF41" s="206"/>
      <c r="BG41" s="206"/>
      <c r="BH41" s="206"/>
    </row>
    <row r="42" spans="1:60" x14ac:dyDescent="0.2">
      <c r="A42" s="219" t="s">
        <v>113</v>
      </c>
      <c r="B42" s="220" t="s">
        <v>57</v>
      </c>
      <c r="C42" s="244" t="s">
        <v>58</v>
      </c>
      <c r="D42" s="221"/>
      <c r="E42" s="222"/>
      <c r="F42" s="223"/>
      <c r="G42" s="223">
        <f>SUMIF(AG43:AG43,"&lt;&gt;NOR",G43:G43)</f>
        <v>0</v>
      </c>
      <c r="H42" s="223"/>
      <c r="I42" s="223">
        <f>SUM(I43:I43)</f>
        <v>0</v>
      </c>
      <c r="J42" s="223"/>
      <c r="K42" s="223">
        <f>SUM(K43:K43)</f>
        <v>0</v>
      </c>
      <c r="L42" s="223"/>
      <c r="M42" s="223">
        <f>SUM(M43:M43)</f>
        <v>0</v>
      </c>
      <c r="N42" s="223"/>
      <c r="O42" s="223">
        <f>SUM(O43:O43)</f>
        <v>0</v>
      </c>
      <c r="P42" s="223"/>
      <c r="Q42" s="223">
        <f>SUM(Q43:Q43)</f>
        <v>0</v>
      </c>
      <c r="R42" s="223"/>
      <c r="S42" s="223"/>
      <c r="T42" s="224"/>
      <c r="U42" s="218"/>
      <c r="V42" s="218">
        <f>SUM(V43:V43)</f>
        <v>0</v>
      </c>
      <c r="W42" s="218"/>
      <c r="AG42" t="s">
        <v>114</v>
      </c>
    </row>
    <row r="43" spans="1:60" outlineLevel="1" x14ac:dyDescent="0.2">
      <c r="A43" s="234">
        <v>11</v>
      </c>
      <c r="B43" s="235" t="s">
        <v>170</v>
      </c>
      <c r="C43" s="249" t="s">
        <v>171</v>
      </c>
      <c r="D43" s="236" t="s">
        <v>172</v>
      </c>
      <c r="E43" s="237">
        <v>1</v>
      </c>
      <c r="F43" s="238"/>
      <c r="G43" s="239">
        <f>ROUND(E43*F43,2)</f>
        <v>0</v>
      </c>
      <c r="H43" s="238"/>
      <c r="I43" s="239">
        <f>ROUND(E43*H43,2)</f>
        <v>0</v>
      </c>
      <c r="J43" s="238"/>
      <c r="K43" s="239">
        <f>ROUND(E43*J43,2)</f>
        <v>0</v>
      </c>
      <c r="L43" s="239">
        <v>21</v>
      </c>
      <c r="M43" s="239">
        <f>G43*(1+L43/100)</f>
        <v>0</v>
      </c>
      <c r="N43" s="239">
        <v>0</v>
      </c>
      <c r="O43" s="239">
        <f>ROUND(E43*N43,2)</f>
        <v>0</v>
      </c>
      <c r="P43" s="239">
        <v>0</v>
      </c>
      <c r="Q43" s="239">
        <f>ROUND(E43*P43,2)</f>
        <v>0</v>
      </c>
      <c r="R43" s="239"/>
      <c r="S43" s="239" t="s">
        <v>162</v>
      </c>
      <c r="T43" s="240" t="s">
        <v>163</v>
      </c>
      <c r="U43" s="215">
        <v>0</v>
      </c>
      <c r="V43" s="215">
        <f>ROUND(E43*U43,2)</f>
        <v>0</v>
      </c>
      <c r="W43" s="215"/>
      <c r="X43" s="206"/>
      <c r="Y43" s="206"/>
      <c r="Z43" s="206"/>
      <c r="AA43" s="206"/>
      <c r="AB43" s="206"/>
      <c r="AC43" s="206"/>
      <c r="AD43" s="206"/>
      <c r="AE43" s="206"/>
      <c r="AF43" s="206"/>
      <c r="AG43" s="206" t="s">
        <v>173</v>
      </c>
      <c r="AH43" s="206"/>
      <c r="AI43" s="206"/>
      <c r="AJ43" s="206"/>
      <c r="AK43" s="206"/>
      <c r="AL43" s="206"/>
      <c r="AM43" s="206"/>
      <c r="AN43" s="206"/>
      <c r="AO43" s="206"/>
      <c r="AP43" s="206"/>
      <c r="AQ43" s="206"/>
      <c r="AR43" s="206"/>
      <c r="AS43" s="206"/>
      <c r="AT43" s="206"/>
      <c r="AU43" s="206"/>
      <c r="AV43" s="206"/>
      <c r="AW43" s="206"/>
      <c r="AX43" s="206"/>
      <c r="AY43" s="206"/>
      <c r="AZ43" s="206"/>
      <c r="BA43" s="206"/>
      <c r="BB43" s="206"/>
      <c r="BC43" s="206"/>
      <c r="BD43" s="206"/>
      <c r="BE43" s="206"/>
      <c r="BF43" s="206"/>
      <c r="BG43" s="206"/>
      <c r="BH43" s="206"/>
    </row>
    <row r="44" spans="1:60" x14ac:dyDescent="0.2">
      <c r="A44" s="219" t="s">
        <v>113</v>
      </c>
      <c r="B44" s="220" t="s">
        <v>43</v>
      </c>
      <c r="C44" s="244" t="s">
        <v>59</v>
      </c>
      <c r="D44" s="221"/>
      <c r="E44" s="222"/>
      <c r="F44" s="223"/>
      <c r="G44" s="223">
        <f>SUMIF(AG45:AG52,"&lt;&gt;NOR",G45:G52)</f>
        <v>0</v>
      </c>
      <c r="H44" s="223"/>
      <c r="I44" s="223">
        <f>SUM(I45:I52)</f>
        <v>0</v>
      </c>
      <c r="J44" s="223"/>
      <c r="K44" s="223">
        <f>SUM(K45:K52)</f>
        <v>0</v>
      </c>
      <c r="L44" s="223"/>
      <c r="M44" s="223">
        <f>SUM(M45:M52)</f>
        <v>0</v>
      </c>
      <c r="N44" s="223"/>
      <c r="O44" s="223">
        <f>SUM(O45:O52)</f>
        <v>6.16</v>
      </c>
      <c r="P44" s="223"/>
      <c r="Q44" s="223">
        <f>SUM(Q45:Q52)</f>
        <v>0</v>
      </c>
      <c r="R44" s="223"/>
      <c r="S44" s="223"/>
      <c r="T44" s="224"/>
      <c r="U44" s="218"/>
      <c r="V44" s="218">
        <f>SUM(V45:V52)</f>
        <v>18.079999999999998</v>
      </c>
      <c r="W44" s="218"/>
      <c r="AG44" t="s">
        <v>114</v>
      </c>
    </row>
    <row r="45" spans="1:60" ht="22.5" outlineLevel="1" x14ac:dyDescent="0.2">
      <c r="A45" s="225">
        <v>12</v>
      </c>
      <c r="B45" s="226" t="s">
        <v>174</v>
      </c>
      <c r="C45" s="245" t="s">
        <v>175</v>
      </c>
      <c r="D45" s="227" t="s">
        <v>117</v>
      </c>
      <c r="E45" s="228">
        <v>44.1</v>
      </c>
      <c r="F45" s="229"/>
      <c r="G45" s="230">
        <f>ROUND(E45*F45,2)</f>
        <v>0</v>
      </c>
      <c r="H45" s="229"/>
      <c r="I45" s="230">
        <f>ROUND(E45*H45,2)</f>
        <v>0</v>
      </c>
      <c r="J45" s="229"/>
      <c r="K45" s="230">
        <f>ROUND(E45*J45,2)</f>
        <v>0</v>
      </c>
      <c r="L45" s="230">
        <v>21</v>
      </c>
      <c r="M45" s="230">
        <f>G45*(1+L45/100)</f>
        <v>0</v>
      </c>
      <c r="N45" s="230">
        <v>3.7670000000000002E-2</v>
      </c>
      <c r="O45" s="230">
        <f>ROUND(E45*N45,2)</f>
        <v>1.66</v>
      </c>
      <c r="P45" s="230">
        <v>0</v>
      </c>
      <c r="Q45" s="230">
        <f>ROUND(E45*P45,2)</f>
        <v>0</v>
      </c>
      <c r="R45" s="230" t="s">
        <v>176</v>
      </c>
      <c r="S45" s="230" t="s">
        <v>119</v>
      </c>
      <c r="T45" s="231" t="s">
        <v>119</v>
      </c>
      <c r="U45" s="215">
        <v>0.41</v>
      </c>
      <c r="V45" s="215">
        <f>ROUND(E45*U45,2)</f>
        <v>18.079999999999998</v>
      </c>
      <c r="W45" s="215"/>
      <c r="X45" s="206"/>
      <c r="Y45" s="206"/>
      <c r="Z45" s="206"/>
      <c r="AA45" s="206"/>
      <c r="AB45" s="206"/>
      <c r="AC45" s="206"/>
      <c r="AD45" s="206"/>
      <c r="AE45" s="206"/>
      <c r="AF45" s="206"/>
      <c r="AG45" s="206" t="s">
        <v>120</v>
      </c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</row>
    <row r="46" spans="1:60" outlineLevel="1" x14ac:dyDescent="0.2">
      <c r="A46" s="213"/>
      <c r="B46" s="214"/>
      <c r="C46" s="246" t="s">
        <v>177</v>
      </c>
      <c r="D46" s="232"/>
      <c r="E46" s="232"/>
      <c r="F46" s="232"/>
      <c r="G46" s="232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06"/>
      <c r="Y46" s="206"/>
      <c r="Z46" s="206"/>
      <c r="AA46" s="206"/>
      <c r="AB46" s="206"/>
      <c r="AC46" s="206"/>
      <c r="AD46" s="206"/>
      <c r="AE46" s="206"/>
      <c r="AF46" s="206"/>
      <c r="AG46" s="206" t="s">
        <v>122</v>
      </c>
      <c r="AH46" s="206"/>
      <c r="AI46" s="206"/>
      <c r="AJ46" s="206"/>
      <c r="AK46" s="206"/>
      <c r="AL46" s="206"/>
      <c r="AM46" s="206"/>
      <c r="AN46" s="206"/>
      <c r="AO46" s="206"/>
      <c r="AP46" s="206"/>
      <c r="AQ46" s="206"/>
      <c r="AR46" s="206"/>
      <c r="AS46" s="206"/>
      <c r="AT46" s="206"/>
      <c r="AU46" s="206"/>
      <c r="AV46" s="206"/>
      <c r="AW46" s="206"/>
      <c r="AX46" s="206"/>
      <c r="AY46" s="206"/>
      <c r="AZ46" s="206"/>
      <c r="BA46" s="206"/>
      <c r="BB46" s="206"/>
      <c r="BC46" s="206"/>
      <c r="BD46" s="206"/>
      <c r="BE46" s="206"/>
      <c r="BF46" s="206"/>
      <c r="BG46" s="206"/>
      <c r="BH46" s="206"/>
    </row>
    <row r="47" spans="1:60" outlineLevel="1" x14ac:dyDescent="0.2">
      <c r="A47" s="213"/>
      <c r="B47" s="214"/>
      <c r="C47" s="248" t="s">
        <v>178</v>
      </c>
      <c r="D47" s="233"/>
      <c r="E47" s="233"/>
      <c r="F47" s="233"/>
      <c r="G47" s="233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06"/>
      <c r="Y47" s="206"/>
      <c r="Z47" s="206"/>
      <c r="AA47" s="206"/>
      <c r="AB47" s="206"/>
      <c r="AC47" s="206"/>
      <c r="AD47" s="206"/>
      <c r="AE47" s="206"/>
      <c r="AF47" s="206"/>
      <c r="AG47" s="206" t="s">
        <v>143</v>
      </c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</row>
    <row r="48" spans="1:60" outlineLevel="1" x14ac:dyDescent="0.2">
      <c r="A48" s="213"/>
      <c r="B48" s="214"/>
      <c r="C48" s="247" t="s">
        <v>179</v>
      </c>
      <c r="D48" s="216"/>
      <c r="E48" s="217">
        <v>44.1</v>
      </c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06"/>
      <c r="Y48" s="206"/>
      <c r="Z48" s="206"/>
      <c r="AA48" s="206"/>
      <c r="AB48" s="206"/>
      <c r="AC48" s="206"/>
      <c r="AD48" s="206"/>
      <c r="AE48" s="206"/>
      <c r="AF48" s="206"/>
      <c r="AG48" s="206" t="s">
        <v>124</v>
      </c>
      <c r="AH48" s="206">
        <v>0</v>
      </c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6"/>
      <c r="BH48" s="206"/>
    </row>
    <row r="49" spans="1:60" ht="22.5" outlineLevel="1" x14ac:dyDescent="0.2">
      <c r="A49" s="225">
        <v>13</v>
      </c>
      <c r="B49" s="226" t="s">
        <v>180</v>
      </c>
      <c r="C49" s="245" t="s">
        <v>181</v>
      </c>
      <c r="D49" s="227" t="s">
        <v>182</v>
      </c>
      <c r="E49" s="228">
        <v>50</v>
      </c>
      <c r="F49" s="229"/>
      <c r="G49" s="230">
        <f>ROUND(E49*F49,2)</f>
        <v>0</v>
      </c>
      <c r="H49" s="229"/>
      <c r="I49" s="230">
        <f>ROUND(E49*H49,2)</f>
        <v>0</v>
      </c>
      <c r="J49" s="229"/>
      <c r="K49" s="230">
        <f>ROUND(E49*J49,2)</f>
        <v>0</v>
      </c>
      <c r="L49" s="230">
        <v>21</v>
      </c>
      <c r="M49" s="230">
        <f>G49*(1+L49/100)</f>
        <v>0</v>
      </c>
      <c r="N49" s="230">
        <v>0.04</v>
      </c>
      <c r="O49" s="230">
        <f>ROUND(E49*N49,2)</f>
        <v>2</v>
      </c>
      <c r="P49" s="230">
        <v>0</v>
      </c>
      <c r="Q49" s="230">
        <f>ROUND(E49*P49,2)</f>
        <v>0</v>
      </c>
      <c r="R49" s="230" t="s">
        <v>183</v>
      </c>
      <c r="S49" s="230" t="s">
        <v>119</v>
      </c>
      <c r="T49" s="231" t="s">
        <v>119</v>
      </c>
      <c r="U49" s="215">
        <v>0</v>
      </c>
      <c r="V49" s="215">
        <f>ROUND(E49*U49,2)</f>
        <v>0</v>
      </c>
      <c r="W49" s="215"/>
      <c r="X49" s="206"/>
      <c r="Y49" s="206"/>
      <c r="Z49" s="206"/>
      <c r="AA49" s="206"/>
      <c r="AB49" s="206"/>
      <c r="AC49" s="206"/>
      <c r="AD49" s="206"/>
      <c r="AE49" s="206"/>
      <c r="AF49" s="206"/>
      <c r="AG49" s="206" t="s">
        <v>184</v>
      </c>
      <c r="AH49" s="206"/>
      <c r="AI49" s="206"/>
      <c r="AJ49" s="206"/>
      <c r="AK49" s="206"/>
      <c r="AL49" s="206"/>
      <c r="AM49" s="206"/>
      <c r="AN49" s="206"/>
      <c r="AO49" s="206"/>
      <c r="AP49" s="206"/>
      <c r="AQ49" s="206"/>
      <c r="AR49" s="206"/>
      <c r="AS49" s="206"/>
      <c r="AT49" s="206"/>
      <c r="AU49" s="206"/>
      <c r="AV49" s="206"/>
      <c r="AW49" s="206"/>
      <c r="AX49" s="206"/>
      <c r="AY49" s="206"/>
      <c r="AZ49" s="206"/>
      <c r="BA49" s="206"/>
      <c r="BB49" s="206"/>
      <c r="BC49" s="206"/>
      <c r="BD49" s="206"/>
      <c r="BE49" s="206"/>
      <c r="BF49" s="206"/>
      <c r="BG49" s="206"/>
      <c r="BH49" s="206"/>
    </row>
    <row r="50" spans="1:60" outlineLevel="1" x14ac:dyDescent="0.2">
      <c r="A50" s="213"/>
      <c r="B50" s="214"/>
      <c r="C50" s="250" t="s">
        <v>185</v>
      </c>
      <c r="D50" s="241"/>
      <c r="E50" s="241"/>
      <c r="F50" s="241"/>
      <c r="G50" s="241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06"/>
      <c r="Y50" s="206"/>
      <c r="Z50" s="206"/>
      <c r="AA50" s="206"/>
      <c r="AB50" s="206"/>
      <c r="AC50" s="206"/>
      <c r="AD50" s="206"/>
      <c r="AE50" s="206"/>
      <c r="AF50" s="206"/>
      <c r="AG50" s="206" t="s">
        <v>143</v>
      </c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</row>
    <row r="51" spans="1:60" outlineLevel="1" x14ac:dyDescent="0.2">
      <c r="A51" s="225">
        <v>14</v>
      </c>
      <c r="B51" s="226" t="s">
        <v>186</v>
      </c>
      <c r="C51" s="245" t="s">
        <v>187</v>
      </c>
      <c r="D51" s="227" t="s">
        <v>188</v>
      </c>
      <c r="E51" s="228">
        <v>0.5</v>
      </c>
      <c r="F51" s="229"/>
      <c r="G51" s="230">
        <f>ROUND(E51*F51,2)</f>
        <v>0</v>
      </c>
      <c r="H51" s="229"/>
      <c r="I51" s="230">
        <f>ROUND(E51*H51,2)</f>
        <v>0</v>
      </c>
      <c r="J51" s="229"/>
      <c r="K51" s="230">
        <f>ROUND(E51*J51,2)</f>
        <v>0</v>
      </c>
      <c r="L51" s="230">
        <v>21</v>
      </c>
      <c r="M51" s="230">
        <f>G51*(1+L51/100)</f>
        <v>0</v>
      </c>
      <c r="N51" s="230">
        <v>5</v>
      </c>
      <c r="O51" s="230">
        <f>ROUND(E51*N51,2)</f>
        <v>2.5</v>
      </c>
      <c r="P51" s="230">
        <v>0</v>
      </c>
      <c r="Q51" s="230">
        <f>ROUND(E51*P51,2)</f>
        <v>0</v>
      </c>
      <c r="R51" s="230" t="s">
        <v>183</v>
      </c>
      <c r="S51" s="230" t="s">
        <v>119</v>
      </c>
      <c r="T51" s="231" t="s">
        <v>119</v>
      </c>
      <c r="U51" s="215">
        <v>0</v>
      </c>
      <c r="V51" s="215">
        <f>ROUND(E51*U51,2)</f>
        <v>0</v>
      </c>
      <c r="W51" s="215"/>
      <c r="X51" s="206"/>
      <c r="Y51" s="206"/>
      <c r="Z51" s="206"/>
      <c r="AA51" s="206"/>
      <c r="AB51" s="206"/>
      <c r="AC51" s="206"/>
      <c r="AD51" s="206"/>
      <c r="AE51" s="206"/>
      <c r="AF51" s="206"/>
      <c r="AG51" s="206" t="s">
        <v>184</v>
      </c>
      <c r="AH51" s="206"/>
      <c r="AI51" s="206"/>
      <c r="AJ51" s="206"/>
      <c r="AK51" s="206"/>
      <c r="AL51" s="206"/>
      <c r="AM51" s="206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</row>
    <row r="52" spans="1:60" outlineLevel="1" x14ac:dyDescent="0.2">
      <c r="A52" s="213"/>
      <c r="B52" s="214"/>
      <c r="C52" s="250" t="s">
        <v>189</v>
      </c>
      <c r="D52" s="241"/>
      <c r="E52" s="241"/>
      <c r="F52" s="241"/>
      <c r="G52" s="241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06"/>
      <c r="Y52" s="206"/>
      <c r="Z52" s="206"/>
      <c r="AA52" s="206"/>
      <c r="AB52" s="206"/>
      <c r="AC52" s="206"/>
      <c r="AD52" s="206"/>
      <c r="AE52" s="206"/>
      <c r="AF52" s="206"/>
      <c r="AG52" s="206" t="s">
        <v>143</v>
      </c>
      <c r="AH52" s="206"/>
      <c r="AI52" s="206"/>
      <c r="AJ52" s="206"/>
      <c r="AK52" s="206"/>
      <c r="AL52" s="206"/>
      <c r="AM52" s="206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6"/>
      <c r="BC52" s="206"/>
      <c r="BD52" s="206"/>
      <c r="BE52" s="206"/>
      <c r="BF52" s="206"/>
      <c r="BG52" s="206"/>
      <c r="BH52" s="206"/>
    </row>
    <row r="53" spans="1:60" x14ac:dyDescent="0.2">
      <c r="A53" s="219" t="s">
        <v>113</v>
      </c>
      <c r="B53" s="220" t="s">
        <v>60</v>
      </c>
      <c r="C53" s="244" t="s">
        <v>61</v>
      </c>
      <c r="D53" s="221"/>
      <c r="E53" s="222"/>
      <c r="F53" s="223"/>
      <c r="G53" s="223">
        <f>SUMIF(AG54:AG64,"&lt;&gt;NOR",G54:G64)</f>
        <v>0</v>
      </c>
      <c r="H53" s="223"/>
      <c r="I53" s="223">
        <f>SUM(I54:I64)</f>
        <v>0</v>
      </c>
      <c r="J53" s="223"/>
      <c r="K53" s="223">
        <f>SUM(K54:K64)</f>
        <v>0</v>
      </c>
      <c r="L53" s="223"/>
      <c r="M53" s="223">
        <f>SUM(M54:M64)</f>
        <v>0</v>
      </c>
      <c r="N53" s="223"/>
      <c r="O53" s="223">
        <f>SUM(O54:O64)</f>
        <v>12.57</v>
      </c>
      <c r="P53" s="223"/>
      <c r="Q53" s="223">
        <f>SUM(Q54:Q64)</f>
        <v>0</v>
      </c>
      <c r="R53" s="223"/>
      <c r="S53" s="223"/>
      <c r="T53" s="224"/>
      <c r="U53" s="218"/>
      <c r="V53" s="218">
        <f>SUM(V54:V64)</f>
        <v>558.02</v>
      </c>
      <c r="W53" s="218"/>
      <c r="AG53" t="s">
        <v>114</v>
      </c>
    </row>
    <row r="54" spans="1:60" outlineLevel="1" x14ac:dyDescent="0.2">
      <c r="A54" s="225">
        <v>15</v>
      </c>
      <c r="B54" s="226" t="s">
        <v>190</v>
      </c>
      <c r="C54" s="245" t="s">
        <v>191</v>
      </c>
      <c r="D54" s="227" t="s">
        <v>117</v>
      </c>
      <c r="E54" s="228">
        <v>22.05</v>
      </c>
      <c r="F54" s="229"/>
      <c r="G54" s="230">
        <f>ROUND(E54*F54,2)</f>
        <v>0</v>
      </c>
      <c r="H54" s="229"/>
      <c r="I54" s="230">
        <f>ROUND(E54*H54,2)</f>
        <v>0</v>
      </c>
      <c r="J54" s="229"/>
      <c r="K54" s="230">
        <f>ROUND(E54*J54,2)</f>
        <v>0</v>
      </c>
      <c r="L54" s="230">
        <v>21</v>
      </c>
      <c r="M54" s="230">
        <f>G54*(1+L54/100)</f>
        <v>0</v>
      </c>
      <c r="N54" s="230">
        <v>0.56996000000000002</v>
      </c>
      <c r="O54" s="230">
        <f>ROUND(E54*N54,2)</f>
        <v>12.57</v>
      </c>
      <c r="P54" s="230">
        <v>0</v>
      </c>
      <c r="Q54" s="230">
        <f>ROUND(E54*P54,2)</f>
        <v>0</v>
      </c>
      <c r="R54" s="230" t="s">
        <v>176</v>
      </c>
      <c r="S54" s="230" t="s">
        <v>119</v>
      </c>
      <c r="T54" s="231" t="s">
        <v>119</v>
      </c>
      <c r="U54" s="215">
        <v>3.085</v>
      </c>
      <c r="V54" s="215">
        <f>ROUND(E54*U54,2)</f>
        <v>68.02</v>
      </c>
      <c r="W54" s="215"/>
      <c r="X54" s="206"/>
      <c r="Y54" s="206"/>
      <c r="Z54" s="206"/>
      <c r="AA54" s="206"/>
      <c r="AB54" s="206"/>
      <c r="AC54" s="206"/>
      <c r="AD54" s="206"/>
      <c r="AE54" s="206"/>
      <c r="AF54" s="206"/>
      <c r="AG54" s="206" t="s">
        <v>120</v>
      </c>
      <c r="AH54" s="206"/>
      <c r="AI54" s="206"/>
      <c r="AJ54" s="206"/>
      <c r="AK54" s="206"/>
      <c r="AL54" s="206"/>
      <c r="AM54" s="206"/>
      <c r="AN54" s="206"/>
      <c r="AO54" s="206"/>
      <c r="AP54" s="206"/>
      <c r="AQ54" s="206"/>
      <c r="AR54" s="206"/>
      <c r="AS54" s="206"/>
      <c r="AT54" s="206"/>
      <c r="AU54" s="206"/>
      <c r="AV54" s="206"/>
      <c r="AW54" s="206"/>
      <c r="AX54" s="206"/>
      <c r="AY54" s="206"/>
      <c r="AZ54" s="206"/>
      <c r="BA54" s="206"/>
      <c r="BB54" s="206"/>
      <c r="BC54" s="206"/>
      <c r="BD54" s="206"/>
      <c r="BE54" s="206"/>
      <c r="BF54" s="206"/>
      <c r="BG54" s="206"/>
      <c r="BH54" s="206"/>
    </row>
    <row r="55" spans="1:60" outlineLevel="1" x14ac:dyDescent="0.2">
      <c r="A55" s="213"/>
      <c r="B55" s="214"/>
      <c r="C55" s="246" t="s">
        <v>192</v>
      </c>
      <c r="D55" s="232"/>
      <c r="E55" s="232"/>
      <c r="F55" s="232"/>
      <c r="G55" s="232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  <c r="W55" s="215"/>
      <c r="X55" s="206"/>
      <c r="Y55" s="206"/>
      <c r="Z55" s="206"/>
      <c r="AA55" s="206"/>
      <c r="AB55" s="206"/>
      <c r="AC55" s="206"/>
      <c r="AD55" s="206"/>
      <c r="AE55" s="206"/>
      <c r="AF55" s="206"/>
      <c r="AG55" s="206" t="s">
        <v>122</v>
      </c>
      <c r="AH55" s="206"/>
      <c r="AI55" s="206"/>
      <c r="AJ55" s="206"/>
      <c r="AK55" s="206"/>
      <c r="AL55" s="206"/>
      <c r="AM55" s="206"/>
      <c r="AN55" s="206"/>
      <c r="AO55" s="206"/>
      <c r="AP55" s="206"/>
      <c r="AQ55" s="206"/>
      <c r="AR55" s="206"/>
      <c r="AS55" s="206"/>
      <c r="AT55" s="206"/>
      <c r="AU55" s="206"/>
      <c r="AV55" s="206"/>
      <c r="AW55" s="206"/>
      <c r="AX55" s="206"/>
      <c r="AY55" s="206"/>
      <c r="AZ55" s="206"/>
      <c r="BA55" s="206"/>
      <c r="BB55" s="206"/>
      <c r="BC55" s="206"/>
      <c r="BD55" s="206"/>
      <c r="BE55" s="206"/>
      <c r="BF55" s="206"/>
      <c r="BG55" s="206"/>
      <c r="BH55" s="206"/>
    </row>
    <row r="56" spans="1:60" outlineLevel="1" x14ac:dyDescent="0.2">
      <c r="A56" s="213"/>
      <c r="B56" s="214"/>
      <c r="C56" s="248" t="s">
        <v>299</v>
      </c>
      <c r="D56" s="233"/>
      <c r="E56" s="233"/>
      <c r="F56" s="233"/>
      <c r="G56" s="233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06"/>
      <c r="Y56" s="206"/>
      <c r="Z56" s="206"/>
      <c r="AA56" s="206"/>
      <c r="AB56" s="206"/>
      <c r="AC56" s="206"/>
      <c r="AD56" s="206"/>
      <c r="AE56" s="206"/>
      <c r="AF56" s="206"/>
      <c r="AG56" s="206" t="s">
        <v>143</v>
      </c>
      <c r="AH56" s="206"/>
      <c r="AI56" s="206"/>
      <c r="AJ56" s="206"/>
      <c r="AK56" s="206"/>
      <c r="AL56" s="206"/>
      <c r="AM56" s="206"/>
      <c r="AN56" s="206"/>
      <c r="AO56" s="206"/>
      <c r="AP56" s="206"/>
      <c r="AQ56" s="206"/>
      <c r="AR56" s="206"/>
      <c r="AS56" s="206"/>
      <c r="AT56" s="206"/>
      <c r="AU56" s="206"/>
      <c r="AV56" s="206"/>
      <c r="AW56" s="206"/>
      <c r="AX56" s="206"/>
      <c r="AY56" s="206"/>
      <c r="AZ56" s="206"/>
      <c r="BA56" s="206"/>
      <c r="BB56" s="206"/>
      <c r="BC56" s="206"/>
      <c r="BD56" s="206"/>
      <c r="BE56" s="206"/>
      <c r="BF56" s="206"/>
      <c r="BG56" s="206"/>
      <c r="BH56" s="206"/>
    </row>
    <row r="57" spans="1:60" outlineLevel="1" x14ac:dyDescent="0.2">
      <c r="A57" s="213"/>
      <c r="B57" s="214"/>
      <c r="C57" s="247" t="s">
        <v>193</v>
      </c>
      <c r="D57" s="216"/>
      <c r="E57" s="217">
        <v>11.925000000000001</v>
      </c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206"/>
      <c r="Y57" s="206"/>
      <c r="Z57" s="206"/>
      <c r="AA57" s="206"/>
      <c r="AB57" s="206"/>
      <c r="AC57" s="206"/>
      <c r="AD57" s="206"/>
      <c r="AE57" s="206"/>
      <c r="AF57" s="206"/>
      <c r="AG57" s="206" t="s">
        <v>124</v>
      </c>
      <c r="AH57" s="206">
        <v>0</v>
      </c>
      <c r="AI57" s="206"/>
      <c r="AJ57" s="206"/>
      <c r="AK57" s="206"/>
      <c r="AL57" s="206"/>
      <c r="AM57" s="206"/>
      <c r="AN57" s="206"/>
      <c r="AO57" s="206"/>
      <c r="AP57" s="206"/>
      <c r="AQ57" s="206"/>
      <c r="AR57" s="206"/>
      <c r="AS57" s="206"/>
      <c r="AT57" s="206"/>
      <c r="AU57" s="206"/>
      <c r="AV57" s="206"/>
      <c r="AW57" s="206"/>
      <c r="AX57" s="206"/>
      <c r="AY57" s="206"/>
      <c r="AZ57" s="206"/>
      <c r="BA57" s="206"/>
      <c r="BB57" s="206"/>
      <c r="BC57" s="206"/>
      <c r="BD57" s="206"/>
      <c r="BE57" s="206"/>
      <c r="BF57" s="206"/>
      <c r="BG57" s="206"/>
      <c r="BH57" s="206"/>
    </row>
    <row r="58" spans="1:60" ht="22.5" outlineLevel="1" x14ac:dyDescent="0.2">
      <c r="A58" s="213"/>
      <c r="B58" s="214"/>
      <c r="C58" s="247" t="s">
        <v>194</v>
      </c>
      <c r="D58" s="216"/>
      <c r="E58" s="217">
        <v>10.125</v>
      </c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06"/>
      <c r="Y58" s="206"/>
      <c r="Z58" s="206"/>
      <c r="AA58" s="206"/>
      <c r="AB58" s="206"/>
      <c r="AC58" s="206"/>
      <c r="AD58" s="206"/>
      <c r="AE58" s="206"/>
      <c r="AF58" s="206"/>
      <c r="AG58" s="206" t="s">
        <v>124</v>
      </c>
      <c r="AH58" s="206">
        <v>0</v>
      </c>
      <c r="AI58" s="206"/>
      <c r="AJ58" s="206"/>
      <c r="AK58" s="206"/>
      <c r="AL58" s="206"/>
      <c r="AM58" s="206"/>
      <c r="AN58" s="206"/>
      <c r="AO58" s="206"/>
      <c r="AP58" s="206"/>
      <c r="AQ58" s="206"/>
      <c r="AR58" s="206"/>
      <c r="AS58" s="206"/>
      <c r="AT58" s="206"/>
      <c r="AU58" s="206"/>
      <c r="AV58" s="206"/>
      <c r="AW58" s="206"/>
      <c r="AX58" s="206"/>
      <c r="AY58" s="206"/>
      <c r="AZ58" s="206"/>
      <c r="BA58" s="206"/>
      <c r="BB58" s="206"/>
      <c r="BC58" s="206"/>
      <c r="BD58" s="206"/>
      <c r="BE58" s="206"/>
      <c r="BF58" s="206"/>
      <c r="BG58" s="206"/>
      <c r="BH58" s="206"/>
    </row>
    <row r="59" spans="1:60" outlineLevel="1" x14ac:dyDescent="0.2">
      <c r="A59" s="225">
        <v>16</v>
      </c>
      <c r="B59" s="226" t="s">
        <v>195</v>
      </c>
      <c r="C59" s="245" t="s">
        <v>196</v>
      </c>
      <c r="D59" s="227" t="s">
        <v>197</v>
      </c>
      <c r="E59" s="228">
        <v>490</v>
      </c>
      <c r="F59" s="229"/>
      <c r="G59" s="230">
        <f>ROUND(E59*F59,2)</f>
        <v>0</v>
      </c>
      <c r="H59" s="229"/>
      <c r="I59" s="230">
        <f>ROUND(E59*H59,2)</f>
        <v>0</v>
      </c>
      <c r="J59" s="229"/>
      <c r="K59" s="230">
        <f>ROUND(E59*J59,2)</f>
        <v>0</v>
      </c>
      <c r="L59" s="230">
        <v>21</v>
      </c>
      <c r="M59" s="230">
        <f>G59*(1+L59/100)</f>
        <v>0</v>
      </c>
      <c r="N59" s="230">
        <v>0</v>
      </c>
      <c r="O59" s="230">
        <f>ROUND(E59*N59,2)</f>
        <v>0</v>
      </c>
      <c r="P59" s="230">
        <v>0</v>
      </c>
      <c r="Q59" s="230">
        <f>ROUND(E59*P59,2)</f>
        <v>0</v>
      </c>
      <c r="R59" s="230" t="s">
        <v>198</v>
      </c>
      <c r="S59" s="230" t="s">
        <v>119</v>
      </c>
      <c r="T59" s="231" t="s">
        <v>163</v>
      </c>
      <c r="U59" s="215">
        <v>1</v>
      </c>
      <c r="V59" s="215">
        <f>ROUND(E59*U59,2)</f>
        <v>490</v>
      </c>
      <c r="W59" s="215"/>
      <c r="X59" s="206"/>
      <c r="Y59" s="206"/>
      <c r="Z59" s="206"/>
      <c r="AA59" s="206"/>
      <c r="AB59" s="206"/>
      <c r="AC59" s="206"/>
      <c r="AD59" s="206"/>
      <c r="AE59" s="206"/>
      <c r="AF59" s="206"/>
      <c r="AG59" s="206" t="s">
        <v>199</v>
      </c>
      <c r="AH59" s="206"/>
      <c r="AI59" s="206"/>
      <c r="AJ59" s="206"/>
      <c r="AK59" s="206"/>
      <c r="AL59" s="206"/>
      <c r="AM59" s="206"/>
      <c r="AN59" s="206"/>
      <c r="AO59" s="206"/>
      <c r="AP59" s="206"/>
      <c r="AQ59" s="206"/>
      <c r="AR59" s="206"/>
      <c r="AS59" s="206"/>
      <c r="AT59" s="206"/>
      <c r="AU59" s="206"/>
      <c r="AV59" s="206"/>
      <c r="AW59" s="206"/>
      <c r="AX59" s="206"/>
      <c r="AY59" s="206"/>
      <c r="AZ59" s="206"/>
      <c r="BA59" s="206"/>
      <c r="BB59" s="206"/>
      <c r="BC59" s="206"/>
      <c r="BD59" s="206"/>
      <c r="BE59" s="206"/>
      <c r="BF59" s="206"/>
      <c r="BG59" s="206"/>
      <c r="BH59" s="206"/>
    </row>
    <row r="60" spans="1:60" outlineLevel="1" x14ac:dyDescent="0.2">
      <c r="A60" s="213"/>
      <c r="B60" s="214"/>
      <c r="C60" s="250" t="s">
        <v>200</v>
      </c>
      <c r="D60" s="241"/>
      <c r="E60" s="241"/>
      <c r="F60" s="241"/>
      <c r="G60" s="241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06"/>
      <c r="Y60" s="206"/>
      <c r="Z60" s="206"/>
      <c r="AA60" s="206"/>
      <c r="AB60" s="206"/>
      <c r="AC60" s="206"/>
      <c r="AD60" s="206"/>
      <c r="AE60" s="206"/>
      <c r="AF60" s="206"/>
      <c r="AG60" s="206" t="s">
        <v>143</v>
      </c>
      <c r="AH60" s="206"/>
      <c r="AI60" s="206"/>
      <c r="AJ60" s="206"/>
      <c r="AK60" s="206"/>
      <c r="AL60" s="206"/>
      <c r="AM60" s="206"/>
      <c r="AN60" s="206"/>
      <c r="AO60" s="206"/>
      <c r="AP60" s="206"/>
      <c r="AQ60" s="206"/>
      <c r="AR60" s="206"/>
      <c r="AS60" s="206"/>
      <c r="AT60" s="206"/>
      <c r="AU60" s="206"/>
      <c r="AV60" s="206"/>
      <c r="AW60" s="206"/>
      <c r="AX60" s="206"/>
      <c r="AY60" s="206"/>
      <c r="AZ60" s="206"/>
      <c r="BA60" s="206"/>
      <c r="BB60" s="206"/>
      <c r="BC60" s="206"/>
      <c r="BD60" s="206"/>
      <c r="BE60" s="206"/>
      <c r="BF60" s="206"/>
      <c r="BG60" s="206"/>
      <c r="BH60" s="206"/>
    </row>
    <row r="61" spans="1:60" outlineLevel="1" x14ac:dyDescent="0.2">
      <c r="A61" s="213"/>
      <c r="B61" s="214"/>
      <c r="C61" s="247" t="s">
        <v>201</v>
      </c>
      <c r="D61" s="216"/>
      <c r="E61" s="217">
        <v>21</v>
      </c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206"/>
      <c r="Y61" s="206"/>
      <c r="Z61" s="206"/>
      <c r="AA61" s="206"/>
      <c r="AB61" s="206"/>
      <c r="AC61" s="206"/>
      <c r="AD61" s="206"/>
      <c r="AE61" s="206"/>
      <c r="AF61" s="206"/>
      <c r="AG61" s="206" t="s">
        <v>124</v>
      </c>
      <c r="AH61" s="206">
        <v>0</v>
      </c>
      <c r="AI61" s="206"/>
      <c r="AJ61" s="206"/>
      <c r="AK61" s="206"/>
      <c r="AL61" s="206"/>
      <c r="AM61" s="206"/>
      <c r="AN61" s="206"/>
      <c r="AO61" s="206"/>
      <c r="AP61" s="206"/>
      <c r="AQ61" s="206"/>
      <c r="AR61" s="206"/>
      <c r="AS61" s="206"/>
      <c r="AT61" s="206"/>
      <c r="AU61" s="206"/>
      <c r="AV61" s="206"/>
      <c r="AW61" s="206"/>
      <c r="AX61" s="206"/>
      <c r="AY61" s="206"/>
      <c r="AZ61" s="206"/>
      <c r="BA61" s="206"/>
      <c r="BB61" s="206"/>
      <c r="BC61" s="206"/>
      <c r="BD61" s="206"/>
      <c r="BE61" s="206"/>
      <c r="BF61" s="206"/>
      <c r="BG61" s="206"/>
      <c r="BH61" s="206"/>
    </row>
    <row r="62" spans="1:60" outlineLevel="1" x14ac:dyDescent="0.2">
      <c r="A62" s="213"/>
      <c r="B62" s="214"/>
      <c r="C62" s="247" t="s">
        <v>201</v>
      </c>
      <c r="D62" s="216"/>
      <c r="E62" s="217">
        <v>21</v>
      </c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06"/>
      <c r="Y62" s="206"/>
      <c r="Z62" s="206"/>
      <c r="AA62" s="206"/>
      <c r="AB62" s="206"/>
      <c r="AC62" s="206"/>
      <c r="AD62" s="206"/>
      <c r="AE62" s="206"/>
      <c r="AF62" s="206"/>
      <c r="AG62" s="206" t="s">
        <v>124</v>
      </c>
      <c r="AH62" s="206">
        <v>0</v>
      </c>
      <c r="AI62" s="206"/>
      <c r="AJ62" s="206"/>
      <c r="AK62" s="206"/>
      <c r="AL62" s="206"/>
      <c r="AM62" s="206"/>
      <c r="AN62" s="206"/>
      <c r="AO62" s="206"/>
      <c r="AP62" s="206"/>
      <c r="AQ62" s="206"/>
      <c r="AR62" s="206"/>
      <c r="AS62" s="206"/>
      <c r="AT62" s="206"/>
      <c r="AU62" s="206"/>
      <c r="AV62" s="206"/>
      <c r="AW62" s="206"/>
      <c r="AX62" s="206"/>
      <c r="AY62" s="206"/>
      <c r="AZ62" s="206"/>
      <c r="BA62" s="206"/>
      <c r="BB62" s="206"/>
      <c r="BC62" s="206"/>
      <c r="BD62" s="206"/>
      <c r="BE62" s="206"/>
      <c r="BF62" s="206"/>
      <c r="BG62" s="206"/>
      <c r="BH62" s="206"/>
    </row>
    <row r="63" spans="1:60" outlineLevel="1" x14ac:dyDescent="0.2">
      <c r="A63" s="213"/>
      <c r="B63" s="214"/>
      <c r="C63" s="247" t="s">
        <v>202</v>
      </c>
      <c r="D63" s="216"/>
      <c r="E63" s="217">
        <v>336</v>
      </c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5"/>
      <c r="V63" s="215"/>
      <c r="W63" s="215"/>
      <c r="X63" s="206"/>
      <c r="Y63" s="206"/>
      <c r="Z63" s="206"/>
      <c r="AA63" s="206"/>
      <c r="AB63" s="206"/>
      <c r="AC63" s="206"/>
      <c r="AD63" s="206"/>
      <c r="AE63" s="206"/>
      <c r="AF63" s="206"/>
      <c r="AG63" s="206" t="s">
        <v>124</v>
      </c>
      <c r="AH63" s="206">
        <v>0</v>
      </c>
      <c r="AI63" s="206"/>
      <c r="AJ63" s="206"/>
      <c r="AK63" s="206"/>
      <c r="AL63" s="206"/>
      <c r="AM63" s="206"/>
      <c r="AN63" s="206"/>
      <c r="AO63" s="206"/>
      <c r="AP63" s="206"/>
      <c r="AQ63" s="206"/>
      <c r="AR63" s="206"/>
      <c r="AS63" s="206"/>
      <c r="AT63" s="206"/>
      <c r="AU63" s="206"/>
      <c r="AV63" s="206"/>
      <c r="AW63" s="206"/>
      <c r="AX63" s="206"/>
      <c r="AY63" s="206"/>
      <c r="AZ63" s="206"/>
      <c r="BA63" s="206"/>
      <c r="BB63" s="206"/>
      <c r="BC63" s="206"/>
      <c r="BD63" s="206"/>
      <c r="BE63" s="206"/>
      <c r="BF63" s="206"/>
      <c r="BG63" s="206"/>
      <c r="BH63" s="206"/>
    </row>
    <row r="64" spans="1:60" outlineLevel="1" x14ac:dyDescent="0.2">
      <c r="A64" s="213"/>
      <c r="B64" s="214"/>
      <c r="C64" s="247" t="s">
        <v>203</v>
      </c>
      <c r="D64" s="216"/>
      <c r="E64" s="217">
        <v>112</v>
      </c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  <c r="R64" s="215"/>
      <c r="S64" s="215"/>
      <c r="T64" s="215"/>
      <c r="U64" s="215"/>
      <c r="V64" s="215"/>
      <c r="W64" s="215"/>
      <c r="X64" s="206"/>
      <c r="Y64" s="206"/>
      <c r="Z64" s="206"/>
      <c r="AA64" s="206"/>
      <c r="AB64" s="206"/>
      <c r="AC64" s="206"/>
      <c r="AD64" s="206"/>
      <c r="AE64" s="206"/>
      <c r="AF64" s="206"/>
      <c r="AG64" s="206" t="s">
        <v>124</v>
      </c>
      <c r="AH64" s="206">
        <v>0</v>
      </c>
      <c r="AI64" s="206"/>
      <c r="AJ64" s="206"/>
      <c r="AK64" s="206"/>
      <c r="AL64" s="206"/>
      <c r="AM64" s="206"/>
      <c r="AN64" s="206"/>
      <c r="AO64" s="206"/>
      <c r="AP64" s="206"/>
      <c r="AQ64" s="206"/>
      <c r="AR64" s="206"/>
      <c r="AS64" s="206"/>
      <c r="AT64" s="206"/>
      <c r="AU64" s="206"/>
      <c r="AV64" s="206"/>
      <c r="AW64" s="206"/>
      <c r="AX64" s="206"/>
      <c r="AY64" s="206"/>
      <c r="AZ64" s="206"/>
      <c r="BA64" s="206"/>
      <c r="BB64" s="206"/>
      <c r="BC64" s="206"/>
      <c r="BD64" s="206"/>
      <c r="BE64" s="206"/>
      <c r="BF64" s="206"/>
      <c r="BG64" s="206"/>
      <c r="BH64" s="206"/>
    </row>
    <row r="65" spans="1:60" x14ac:dyDescent="0.2">
      <c r="A65" s="219" t="s">
        <v>113</v>
      </c>
      <c r="B65" s="220" t="s">
        <v>62</v>
      </c>
      <c r="C65" s="244" t="s">
        <v>63</v>
      </c>
      <c r="D65" s="221"/>
      <c r="E65" s="222"/>
      <c r="F65" s="223"/>
      <c r="G65" s="223">
        <f>SUMIF(AG66:AG76,"&lt;&gt;NOR",G66:G76)</f>
        <v>0</v>
      </c>
      <c r="H65" s="223"/>
      <c r="I65" s="223">
        <f>SUM(I66:I76)</f>
        <v>0</v>
      </c>
      <c r="J65" s="223"/>
      <c r="K65" s="223">
        <f>SUM(K66:K76)</f>
        <v>0</v>
      </c>
      <c r="L65" s="223"/>
      <c r="M65" s="223">
        <f>SUM(M66:M76)</f>
        <v>0</v>
      </c>
      <c r="N65" s="223"/>
      <c r="O65" s="223">
        <f>SUM(O66:O76)</f>
        <v>11.27</v>
      </c>
      <c r="P65" s="223"/>
      <c r="Q65" s="223">
        <f>SUM(Q66:Q76)</f>
        <v>0</v>
      </c>
      <c r="R65" s="223"/>
      <c r="S65" s="223"/>
      <c r="T65" s="224"/>
      <c r="U65" s="218"/>
      <c r="V65" s="218">
        <f>SUM(V66:V76)</f>
        <v>11.059999999999999</v>
      </c>
      <c r="W65" s="218"/>
      <c r="AG65" t="s">
        <v>114</v>
      </c>
    </row>
    <row r="66" spans="1:60" ht="22.5" outlineLevel="1" x14ac:dyDescent="0.2">
      <c r="A66" s="225">
        <v>17</v>
      </c>
      <c r="B66" s="226" t="s">
        <v>204</v>
      </c>
      <c r="C66" s="245" t="s">
        <v>205</v>
      </c>
      <c r="D66" s="227" t="s">
        <v>117</v>
      </c>
      <c r="E66" s="228">
        <v>24.98</v>
      </c>
      <c r="F66" s="229"/>
      <c r="G66" s="230">
        <f>ROUND(E66*F66,2)</f>
        <v>0</v>
      </c>
      <c r="H66" s="229"/>
      <c r="I66" s="230">
        <f>ROUND(E66*H66,2)</f>
        <v>0</v>
      </c>
      <c r="J66" s="229"/>
      <c r="K66" s="230">
        <f>ROUND(E66*J66,2)</f>
        <v>0</v>
      </c>
      <c r="L66" s="230">
        <v>21</v>
      </c>
      <c r="M66" s="230">
        <f>G66*(1+L66/100)</f>
        <v>0</v>
      </c>
      <c r="N66" s="230">
        <v>0.378</v>
      </c>
      <c r="O66" s="230">
        <f>ROUND(E66*N66,2)</f>
        <v>9.44</v>
      </c>
      <c r="P66" s="230">
        <v>0</v>
      </c>
      <c r="Q66" s="230">
        <f>ROUND(E66*P66,2)</f>
        <v>0</v>
      </c>
      <c r="R66" s="230" t="s">
        <v>118</v>
      </c>
      <c r="S66" s="230" t="s">
        <v>119</v>
      </c>
      <c r="T66" s="231" t="s">
        <v>119</v>
      </c>
      <c r="U66" s="215">
        <v>2.5999999999999999E-2</v>
      </c>
      <c r="V66" s="215">
        <f>ROUND(E66*U66,2)</f>
        <v>0.65</v>
      </c>
      <c r="W66" s="215"/>
      <c r="X66" s="206"/>
      <c r="Y66" s="206"/>
      <c r="Z66" s="206"/>
      <c r="AA66" s="206"/>
      <c r="AB66" s="206"/>
      <c r="AC66" s="206"/>
      <c r="AD66" s="206"/>
      <c r="AE66" s="206"/>
      <c r="AF66" s="206"/>
      <c r="AG66" s="206" t="s">
        <v>120</v>
      </c>
      <c r="AH66" s="206"/>
      <c r="AI66" s="206"/>
      <c r="AJ66" s="206"/>
      <c r="AK66" s="206"/>
      <c r="AL66" s="206"/>
      <c r="AM66" s="206"/>
      <c r="AN66" s="206"/>
      <c r="AO66" s="206"/>
      <c r="AP66" s="206"/>
      <c r="AQ66" s="206"/>
      <c r="AR66" s="206"/>
      <c r="AS66" s="206"/>
      <c r="AT66" s="206"/>
      <c r="AU66" s="206"/>
      <c r="AV66" s="206"/>
      <c r="AW66" s="206"/>
      <c r="AX66" s="206"/>
      <c r="AY66" s="206"/>
      <c r="AZ66" s="206"/>
      <c r="BA66" s="206"/>
      <c r="BB66" s="206"/>
      <c r="BC66" s="206"/>
      <c r="BD66" s="206"/>
      <c r="BE66" s="206"/>
      <c r="BF66" s="206"/>
      <c r="BG66" s="206"/>
      <c r="BH66" s="206"/>
    </row>
    <row r="67" spans="1:60" outlineLevel="1" x14ac:dyDescent="0.2">
      <c r="A67" s="213"/>
      <c r="B67" s="214"/>
      <c r="C67" s="247" t="s">
        <v>206</v>
      </c>
      <c r="D67" s="216"/>
      <c r="E67" s="217">
        <v>13.5</v>
      </c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06"/>
      <c r="Y67" s="206"/>
      <c r="Z67" s="206"/>
      <c r="AA67" s="206"/>
      <c r="AB67" s="206"/>
      <c r="AC67" s="206"/>
      <c r="AD67" s="206"/>
      <c r="AE67" s="206"/>
      <c r="AF67" s="206"/>
      <c r="AG67" s="206" t="s">
        <v>124</v>
      </c>
      <c r="AH67" s="206">
        <v>0</v>
      </c>
      <c r="AI67" s="206"/>
      <c r="AJ67" s="206"/>
      <c r="AK67" s="206"/>
      <c r="AL67" s="206"/>
      <c r="AM67" s="206"/>
      <c r="AN67" s="206"/>
      <c r="AO67" s="206"/>
      <c r="AP67" s="206"/>
      <c r="AQ67" s="206"/>
      <c r="AR67" s="206"/>
      <c r="AS67" s="206"/>
      <c r="AT67" s="206"/>
      <c r="AU67" s="206"/>
      <c r="AV67" s="206"/>
      <c r="AW67" s="206"/>
      <c r="AX67" s="206"/>
      <c r="AY67" s="206"/>
      <c r="AZ67" s="206"/>
      <c r="BA67" s="206"/>
      <c r="BB67" s="206"/>
      <c r="BC67" s="206"/>
      <c r="BD67" s="206"/>
      <c r="BE67" s="206"/>
      <c r="BF67" s="206"/>
      <c r="BG67" s="206"/>
      <c r="BH67" s="206"/>
    </row>
    <row r="68" spans="1:60" outlineLevel="1" x14ac:dyDescent="0.2">
      <c r="A68" s="213"/>
      <c r="B68" s="214"/>
      <c r="C68" s="247" t="s">
        <v>123</v>
      </c>
      <c r="D68" s="216"/>
      <c r="E68" s="217">
        <v>6.36</v>
      </c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215"/>
      <c r="S68" s="215"/>
      <c r="T68" s="215"/>
      <c r="U68" s="215"/>
      <c r="V68" s="215"/>
      <c r="W68" s="215"/>
      <c r="X68" s="206"/>
      <c r="Y68" s="206"/>
      <c r="Z68" s="206"/>
      <c r="AA68" s="206"/>
      <c r="AB68" s="206"/>
      <c r="AC68" s="206"/>
      <c r="AD68" s="206"/>
      <c r="AE68" s="206"/>
      <c r="AF68" s="206"/>
      <c r="AG68" s="206" t="s">
        <v>124</v>
      </c>
      <c r="AH68" s="206">
        <v>0</v>
      </c>
      <c r="AI68" s="206"/>
      <c r="AJ68" s="206"/>
      <c r="AK68" s="206"/>
      <c r="AL68" s="206"/>
      <c r="AM68" s="206"/>
      <c r="AN68" s="206"/>
      <c r="AO68" s="206"/>
      <c r="AP68" s="206"/>
      <c r="AQ68" s="206"/>
      <c r="AR68" s="206"/>
      <c r="AS68" s="206"/>
      <c r="AT68" s="206"/>
      <c r="AU68" s="206"/>
      <c r="AV68" s="206"/>
      <c r="AW68" s="206"/>
      <c r="AX68" s="206"/>
      <c r="AY68" s="206"/>
      <c r="AZ68" s="206"/>
      <c r="BA68" s="206"/>
      <c r="BB68" s="206"/>
      <c r="BC68" s="206"/>
      <c r="BD68" s="206"/>
      <c r="BE68" s="206"/>
      <c r="BF68" s="206"/>
      <c r="BG68" s="206"/>
      <c r="BH68" s="206"/>
    </row>
    <row r="69" spans="1:60" outlineLevel="1" x14ac:dyDescent="0.2">
      <c r="A69" s="213"/>
      <c r="B69" s="214"/>
      <c r="C69" s="247" t="s">
        <v>125</v>
      </c>
      <c r="D69" s="216"/>
      <c r="E69" s="217">
        <v>5.12</v>
      </c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  <c r="R69" s="215"/>
      <c r="S69" s="215"/>
      <c r="T69" s="215"/>
      <c r="U69" s="215"/>
      <c r="V69" s="215"/>
      <c r="W69" s="215"/>
      <c r="X69" s="206"/>
      <c r="Y69" s="206"/>
      <c r="Z69" s="206"/>
      <c r="AA69" s="206"/>
      <c r="AB69" s="206"/>
      <c r="AC69" s="206"/>
      <c r="AD69" s="206"/>
      <c r="AE69" s="206"/>
      <c r="AF69" s="206"/>
      <c r="AG69" s="206" t="s">
        <v>124</v>
      </c>
      <c r="AH69" s="206">
        <v>0</v>
      </c>
      <c r="AI69" s="206"/>
      <c r="AJ69" s="206"/>
      <c r="AK69" s="206"/>
      <c r="AL69" s="206"/>
      <c r="AM69" s="206"/>
      <c r="AN69" s="206"/>
      <c r="AO69" s="206"/>
      <c r="AP69" s="206"/>
      <c r="AQ69" s="206"/>
      <c r="AR69" s="206"/>
      <c r="AS69" s="206"/>
      <c r="AT69" s="206"/>
      <c r="AU69" s="206"/>
      <c r="AV69" s="206"/>
      <c r="AW69" s="206"/>
      <c r="AX69" s="206"/>
      <c r="AY69" s="206"/>
      <c r="AZ69" s="206"/>
      <c r="BA69" s="206"/>
      <c r="BB69" s="206"/>
      <c r="BC69" s="206"/>
      <c r="BD69" s="206"/>
      <c r="BE69" s="206"/>
      <c r="BF69" s="206"/>
      <c r="BG69" s="206"/>
      <c r="BH69" s="206"/>
    </row>
    <row r="70" spans="1:60" outlineLevel="1" x14ac:dyDescent="0.2">
      <c r="A70" s="225">
        <v>18</v>
      </c>
      <c r="B70" s="226" t="s">
        <v>207</v>
      </c>
      <c r="C70" s="245" t="s">
        <v>208</v>
      </c>
      <c r="D70" s="227" t="s">
        <v>117</v>
      </c>
      <c r="E70" s="228">
        <v>13.5</v>
      </c>
      <c r="F70" s="229"/>
      <c r="G70" s="230">
        <f>ROUND(E70*F70,2)</f>
        <v>0</v>
      </c>
      <c r="H70" s="229"/>
      <c r="I70" s="230">
        <f>ROUND(E70*H70,2)</f>
        <v>0</v>
      </c>
      <c r="J70" s="229"/>
      <c r="K70" s="230">
        <f>ROUND(E70*J70,2)</f>
        <v>0</v>
      </c>
      <c r="L70" s="230">
        <v>21</v>
      </c>
      <c r="M70" s="230">
        <f>G70*(1+L70/100)</f>
        <v>0</v>
      </c>
      <c r="N70" s="230">
        <v>7.3899999999999993E-2</v>
      </c>
      <c r="O70" s="230">
        <f>ROUND(E70*N70,2)</f>
        <v>1</v>
      </c>
      <c r="P70" s="230">
        <v>0</v>
      </c>
      <c r="Q70" s="230">
        <f>ROUND(E70*P70,2)</f>
        <v>0</v>
      </c>
      <c r="R70" s="230" t="s">
        <v>118</v>
      </c>
      <c r="S70" s="230" t="s">
        <v>119</v>
      </c>
      <c r="T70" s="231" t="s">
        <v>119</v>
      </c>
      <c r="U70" s="215">
        <v>0.45200000000000001</v>
      </c>
      <c r="V70" s="215">
        <f>ROUND(E70*U70,2)</f>
        <v>6.1</v>
      </c>
      <c r="W70" s="215"/>
      <c r="X70" s="206"/>
      <c r="Y70" s="206"/>
      <c r="Z70" s="206"/>
      <c r="AA70" s="206"/>
      <c r="AB70" s="206"/>
      <c r="AC70" s="206"/>
      <c r="AD70" s="206"/>
      <c r="AE70" s="206"/>
      <c r="AF70" s="206"/>
      <c r="AG70" s="206" t="s">
        <v>120</v>
      </c>
      <c r="AH70" s="206"/>
      <c r="AI70" s="206"/>
      <c r="AJ70" s="206"/>
      <c r="AK70" s="206"/>
      <c r="AL70" s="206"/>
      <c r="AM70" s="206"/>
      <c r="AN70" s="206"/>
      <c r="AO70" s="206"/>
      <c r="AP70" s="206"/>
      <c r="AQ70" s="206"/>
      <c r="AR70" s="206"/>
      <c r="AS70" s="206"/>
      <c r="AT70" s="206"/>
      <c r="AU70" s="206"/>
      <c r="AV70" s="206"/>
      <c r="AW70" s="206"/>
      <c r="AX70" s="206"/>
      <c r="AY70" s="206"/>
      <c r="AZ70" s="206"/>
      <c r="BA70" s="206"/>
      <c r="BB70" s="206"/>
      <c r="BC70" s="206"/>
      <c r="BD70" s="206"/>
      <c r="BE70" s="206"/>
      <c r="BF70" s="206"/>
      <c r="BG70" s="206"/>
      <c r="BH70" s="206"/>
    </row>
    <row r="71" spans="1:60" ht="22.5" outlineLevel="1" x14ac:dyDescent="0.2">
      <c r="A71" s="213"/>
      <c r="B71" s="214"/>
      <c r="C71" s="246" t="s">
        <v>209</v>
      </c>
      <c r="D71" s="232"/>
      <c r="E71" s="232"/>
      <c r="F71" s="232"/>
      <c r="G71" s="232"/>
      <c r="H71" s="215"/>
      <c r="I71" s="215"/>
      <c r="J71" s="215"/>
      <c r="K71" s="215"/>
      <c r="L71" s="215"/>
      <c r="M71" s="215"/>
      <c r="N71" s="215"/>
      <c r="O71" s="215"/>
      <c r="P71" s="215"/>
      <c r="Q71" s="215"/>
      <c r="R71" s="215"/>
      <c r="S71" s="215"/>
      <c r="T71" s="215"/>
      <c r="U71" s="215"/>
      <c r="V71" s="215"/>
      <c r="W71" s="215"/>
      <c r="X71" s="206"/>
      <c r="Y71" s="206"/>
      <c r="Z71" s="206"/>
      <c r="AA71" s="206"/>
      <c r="AB71" s="206"/>
      <c r="AC71" s="206"/>
      <c r="AD71" s="206"/>
      <c r="AE71" s="206"/>
      <c r="AF71" s="206"/>
      <c r="AG71" s="206" t="s">
        <v>122</v>
      </c>
      <c r="AH71" s="206"/>
      <c r="AI71" s="206"/>
      <c r="AJ71" s="206"/>
      <c r="AK71" s="206"/>
      <c r="AL71" s="206"/>
      <c r="AM71" s="206"/>
      <c r="AN71" s="206"/>
      <c r="AO71" s="206"/>
      <c r="AP71" s="206"/>
      <c r="AQ71" s="206"/>
      <c r="AR71" s="206"/>
      <c r="AS71" s="206"/>
      <c r="AT71" s="206"/>
      <c r="AU71" s="206"/>
      <c r="AV71" s="206"/>
      <c r="AW71" s="206"/>
      <c r="AX71" s="206"/>
      <c r="AY71" s="206"/>
      <c r="AZ71" s="206"/>
      <c r="BA71" s="242" t="str">
        <f>C71</f>
        <v>s provedením lože z kameniva drceného, s vyplněním spár, s dvojitým hutněním a se smetením přebytečného materiálu na krajnici. S dodáním hmot pro lože a výplň spár.</v>
      </c>
      <c r="BB71" s="206"/>
      <c r="BC71" s="206"/>
      <c r="BD71" s="206"/>
      <c r="BE71" s="206"/>
      <c r="BF71" s="206"/>
      <c r="BG71" s="206"/>
      <c r="BH71" s="206"/>
    </row>
    <row r="72" spans="1:60" outlineLevel="1" x14ac:dyDescent="0.2">
      <c r="A72" s="213"/>
      <c r="B72" s="214"/>
      <c r="C72" s="247" t="s">
        <v>206</v>
      </c>
      <c r="D72" s="216"/>
      <c r="E72" s="217">
        <v>13.5</v>
      </c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215"/>
      <c r="W72" s="215"/>
      <c r="X72" s="206"/>
      <c r="Y72" s="206"/>
      <c r="Z72" s="206"/>
      <c r="AA72" s="206"/>
      <c r="AB72" s="206"/>
      <c r="AC72" s="206"/>
      <c r="AD72" s="206"/>
      <c r="AE72" s="206"/>
      <c r="AF72" s="206"/>
      <c r="AG72" s="206" t="s">
        <v>124</v>
      </c>
      <c r="AH72" s="206">
        <v>0</v>
      </c>
      <c r="AI72" s="206"/>
      <c r="AJ72" s="206"/>
      <c r="AK72" s="206"/>
      <c r="AL72" s="206"/>
      <c r="AM72" s="206"/>
      <c r="AN72" s="206"/>
      <c r="AO72" s="206"/>
      <c r="AP72" s="206"/>
      <c r="AQ72" s="206"/>
      <c r="AR72" s="206"/>
      <c r="AS72" s="206"/>
      <c r="AT72" s="206"/>
      <c r="AU72" s="206"/>
      <c r="AV72" s="206"/>
      <c r="AW72" s="206"/>
      <c r="AX72" s="206"/>
      <c r="AY72" s="206"/>
      <c r="AZ72" s="206"/>
      <c r="BA72" s="206"/>
      <c r="BB72" s="206"/>
      <c r="BC72" s="206"/>
      <c r="BD72" s="206"/>
      <c r="BE72" s="206"/>
      <c r="BF72" s="206"/>
      <c r="BG72" s="206"/>
      <c r="BH72" s="206"/>
    </row>
    <row r="73" spans="1:60" ht="22.5" outlineLevel="1" x14ac:dyDescent="0.2">
      <c r="A73" s="225">
        <v>19</v>
      </c>
      <c r="B73" s="226" t="s">
        <v>210</v>
      </c>
      <c r="C73" s="245" t="s">
        <v>211</v>
      </c>
      <c r="D73" s="227" t="s">
        <v>117</v>
      </c>
      <c r="E73" s="228">
        <v>11.48</v>
      </c>
      <c r="F73" s="229"/>
      <c r="G73" s="230">
        <f>ROUND(E73*F73,2)</f>
        <v>0</v>
      </c>
      <c r="H73" s="229"/>
      <c r="I73" s="230">
        <f>ROUND(E73*H73,2)</f>
        <v>0</v>
      </c>
      <c r="J73" s="229"/>
      <c r="K73" s="230">
        <f>ROUND(E73*J73,2)</f>
        <v>0</v>
      </c>
      <c r="L73" s="230">
        <v>21</v>
      </c>
      <c r="M73" s="230">
        <f>G73*(1+L73/100)</f>
        <v>0</v>
      </c>
      <c r="N73" s="230">
        <v>7.1999999999999995E-2</v>
      </c>
      <c r="O73" s="230">
        <f>ROUND(E73*N73,2)</f>
        <v>0.83</v>
      </c>
      <c r="P73" s="230">
        <v>0</v>
      </c>
      <c r="Q73" s="230">
        <f>ROUND(E73*P73,2)</f>
        <v>0</v>
      </c>
      <c r="R73" s="230" t="s">
        <v>118</v>
      </c>
      <c r="S73" s="230" t="s">
        <v>119</v>
      </c>
      <c r="T73" s="231" t="s">
        <v>119</v>
      </c>
      <c r="U73" s="215">
        <v>0.375</v>
      </c>
      <c r="V73" s="215">
        <f>ROUND(E73*U73,2)</f>
        <v>4.3099999999999996</v>
      </c>
      <c r="W73" s="215"/>
      <c r="X73" s="206"/>
      <c r="Y73" s="206"/>
      <c r="Z73" s="206"/>
      <c r="AA73" s="206"/>
      <c r="AB73" s="206"/>
      <c r="AC73" s="206"/>
      <c r="AD73" s="206"/>
      <c r="AE73" s="206"/>
      <c r="AF73" s="206"/>
      <c r="AG73" s="206" t="s">
        <v>120</v>
      </c>
      <c r="AH73" s="206"/>
      <c r="AI73" s="206"/>
      <c r="AJ73" s="206"/>
      <c r="AK73" s="206"/>
      <c r="AL73" s="206"/>
      <c r="AM73" s="206"/>
      <c r="AN73" s="206"/>
      <c r="AO73" s="206"/>
      <c r="AP73" s="206"/>
      <c r="AQ73" s="206"/>
      <c r="AR73" s="206"/>
      <c r="AS73" s="206"/>
      <c r="AT73" s="206"/>
      <c r="AU73" s="206"/>
      <c r="AV73" s="206"/>
      <c r="AW73" s="206"/>
      <c r="AX73" s="206"/>
      <c r="AY73" s="206"/>
      <c r="AZ73" s="206"/>
      <c r="BA73" s="206"/>
      <c r="BB73" s="206"/>
      <c r="BC73" s="206"/>
      <c r="BD73" s="206"/>
      <c r="BE73" s="206"/>
      <c r="BF73" s="206"/>
      <c r="BG73" s="206"/>
      <c r="BH73" s="206"/>
    </row>
    <row r="74" spans="1:60" ht="22.5" outlineLevel="1" x14ac:dyDescent="0.2">
      <c r="A74" s="213"/>
      <c r="B74" s="214"/>
      <c r="C74" s="246" t="s">
        <v>212</v>
      </c>
      <c r="D74" s="232"/>
      <c r="E74" s="232"/>
      <c r="F74" s="232"/>
      <c r="G74" s="232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5"/>
      <c r="W74" s="215"/>
      <c r="X74" s="206"/>
      <c r="Y74" s="206"/>
      <c r="Z74" s="206"/>
      <c r="AA74" s="206"/>
      <c r="AB74" s="206"/>
      <c r="AC74" s="206"/>
      <c r="AD74" s="206"/>
      <c r="AE74" s="206"/>
      <c r="AF74" s="206"/>
      <c r="AG74" s="206" t="s">
        <v>122</v>
      </c>
      <c r="AH74" s="206"/>
      <c r="AI74" s="206"/>
      <c r="AJ74" s="206"/>
      <c r="AK74" s="206"/>
      <c r="AL74" s="206"/>
      <c r="AM74" s="206"/>
      <c r="AN74" s="206"/>
      <c r="AO74" s="206"/>
      <c r="AP74" s="206"/>
      <c r="AQ74" s="206"/>
      <c r="AR74" s="206"/>
      <c r="AS74" s="206"/>
      <c r="AT74" s="206"/>
      <c r="AU74" s="206"/>
      <c r="AV74" s="206"/>
      <c r="AW74" s="206"/>
      <c r="AX74" s="206"/>
      <c r="AY74" s="206"/>
      <c r="AZ74" s="206"/>
      <c r="BA74" s="242" t="str">
        <f>C74</f>
        <v>komunikací pro pěší do velikosti dlaždic 0,25 m2 s provedením lože do tl. 30 mm, s vyplněním spár a se smetením přebytečného materiálu na vzdálenost do 3 m</v>
      </c>
      <c r="BB74" s="206"/>
      <c r="BC74" s="206"/>
      <c r="BD74" s="206"/>
      <c r="BE74" s="206"/>
      <c r="BF74" s="206"/>
      <c r="BG74" s="206"/>
      <c r="BH74" s="206"/>
    </row>
    <row r="75" spans="1:60" outlineLevel="1" x14ac:dyDescent="0.2">
      <c r="A75" s="213"/>
      <c r="B75" s="214"/>
      <c r="C75" s="247" t="s">
        <v>123</v>
      </c>
      <c r="D75" s="216"/>
      <c r="E75" s="217">
        <v>6.36</v>
      </c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  <c r="R75" s="215"/>
      <c r="S75" s="215"/>
      <c r="T75" s="215"/>
      <c r="U75" s="215"/>
      <c r="V75" s="215"/>
      <c r="W75" s="215"/>
      <c r="X75" s="206"/>
      <c r="Y75" s="206"/>
      <c r="Z75" s="206"/>
      <c r="AA75" s="206"/>
      <c r="AB75" s="206"/>
      <c r="AC75" s="206"/>
      <c r="AD75" s="206"/>
      <c r="AE75" s="206"/>
      <c r="AF75" s="206"/>
      <c r="AG75" s="206" t="s">
        <v>124</v>
      </c>
      <c r="AH75" s="206">
        <v>0</v>
      </c>
      <c r="AI75" s="206"/>
      <c r="AJ75" s="206"/>
      <c r="AK75" s="206"/>
      <c r="AL75" s="206"/>
      <c r="AM75" s="206"/>
      <c r="AN75" s="206"/>
      <c r="AO75" s="206"/>
      <c r="AP75" s="206"/>
      <c r="AQ75" s="206"/>
      <c r="AR75" s="206"/>
      <c r="AS75" s="206"/>
      <c r="AT75" s="206"/>
      <c r="AU75" s="206"/>
      <c r="AV75" s="206"/>
      <c r="AW75" s="206"/>
      <c r="AX75" s="206"/>
      <c r="AY75" s="206"/>
      <c r="AZ75" s="206"/>
      <c r="BA75" s="206"/>
      <c r="BB75" s="206"/>
      <c r="BC75" s="206"/>
      <c r="BD75" s="206"/>
      <c r="BE75" s="206"/>
      <c r="BF75" s="206"/>
      <c r="BG75" s="206"/>
      <c r="BH75" s="206"/>
    </row>
    <row r="76" spans="1:60" outlineLevel="1" x14ac:dyDescent="0.2">
      <c r="A76" s="213"/>
      <c r="B76" s="214"/>
      <c r="C76" s="247" t="s">
        <v>125</v>
      </c>
      <c r="D76" s="216"/>
      <c r="E76" s="217">
        <v>5.12</v>
      </c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  <c r="U76" s="215"/>
      <c r="V76" s="215"/>
      <c r="W76" s="215"/>
      <c r="X76" s="206"/>
      <c r="Y76" s="206"/>
      <c r="Z76" s="206"/>
      <c r="AA76" s="206"/>
      <c r="AB76" s="206"/>
      <c r="AC76" s="206"/>
      <c r="AD76" s="206"/>
      <c r="AE76" s="206"/>
      <c r="AF76" s="206"/>
      <c r="AG76" s="206" t="s">
        <v>124</v>
      </c>
      <c r="AH76" s="206">
        <v>0</v>
      </c>
      <c r="AI76" s="206"/>
      <c r="AJ76" s="206"/>
      <c r="AK76" s="206"/>
      <c r="AL76" s="206"/>
      <c r="AM76" s="206"/>
      <c r="AN76" s="206"/>
      <c r="AO76" s="206"/>
      <c r="AP76" s="206"/>
      <c r="AQ76" s="206"/>
      <c r="AR76" s="206"/>
      <c r="AS76" s="206"/>
      <c r="AT76" s="206"/>
      <c r="AU76" s="206"/>
      <c r="AV76" s="206"/>
      <c r="AW76" s="206"/>
      <c r="AX76" s="206"/>
      <c r="AY76" s="206"/>
      <c r="AZ76" s="206"/>
      <c r="BA76" s="206"/>
      <c r="BB76" s="206"/>
      <c r="BC76" s="206"/>
      <c r="BD76" s="206"/>
      <c r="BE76" s="206"/>
      <c r="BF76" s="206"/>
      <c r="BG76" s="206"/>
      <c r="BH76" s="206"/>
    </row>
    <row r="77" spans="1:60" x14ac:dyDescent="0.2">
      <c r="A77" s="219" t="s">
        <v>113</v>
      </c>
      <c r="B77" s="220" t="s">
        <v>64</v>
      </c>
      <c r="C77" s="244" t="s">
        <v>65</v>
      </c>
      <c r="D77" s="221"/>
      <c r="E77" s="222"/>
      <c r="F77" s="223"/>
      <c r="G77" s="223">
        <f>SUMIF(AG78:AG80,"&lt;&gt;NOR",G78:G80)</f>
        <v>0</v>
      </c>
      <c r="H77" s="223"/>
      <c r="I77" s="223">
        <f>SUM(I78:I80)</f>
        <v>0</v>
      </c>
      <c r="J77" s="223"/>
      <c r="K77" s="223">
        <f>SUM(K78:K80)</f>
        <v>0</v>
      </c>
      <c r="L77" s="223"/>
      <c r="M77" s="223">
        <f>SUM(M78:M80)</f>
        <v>0</v>
      </c>
      <c r="N77" s="223"/>
      <c r="O77" s="223">
        <f>SUM(O78:O80)</f>
        <v>7.42</v>
      </c>
      <c r="P77" s="223"/>
      <c r="Q77" s="223">
        <f>SUM(Q78:Q80)</f>
        <v>0</v>
      </c>
      <c r="R77" s="223"/>
      <c r="S77" s="223"/>
      <c r="T77" s="224"/>
      <c r="U77" s="218"/>
      <c r="V77" s="218">
        <f>SUM(V78:V80)</f>
        <v>9.4499999999999993</v>
      </c>
      <c r="W77" s="218"/>
      <c r="AG77" t="s">
        <v>114</v>
      </c>
    </row>
    <row r="78" spans="1:60" outlineLevel="1" x14ac:dyDescent="0.2">
      <c r="A78" s="225">
        <v>20</v>
      </c>
      <c r="B78" s="226" t="s">
        <v>213</v>
      </c>
      <c r="C78" s="245" t="s">
        <v>214</v>
      </c>
      <c r="D78" s="227" t="s">
        <v>131</v>
      </c>
      <c r="E78" s="228">
        <v>2.94</v>
      </c>
      <c r="F78" s="229"/>
      <c r="G78" s="230">
        <f>ROUND(E78*F78,2)</f>
        <v>0</v>
      </c>
      <c r="H78" s="229"/>
      <c r="I78" s="230">
        <f>ROUND(E78*H78,2)</f>
        <v>0</v>
      </c>
      <c r="J78" s="229"/>
      <c r="K78" s="230">
        <f>ROUND(E78*J78,2)</f>
        <v>0</v>
      </c>
      <c r="L78" s="230">
        <v>21</v>
      </c>
      <c r="M78" s="230">
        <f>G78*(1+L78/100)</f>
        <v>0</v>
      </c>
      <c r="N78" s="230">
        <v>2.5249999999999999</v>
      </c>
      <c r="O78" s="230">
        <f>ROUND(E78*N78,2)</f>
        <v>7.42</v>
      </c>
      <c r="P78" s="230">
        <v>0</v>
      </c>
      <c r="Q78" s="230">
        <f>ROUND(E78*P78,2)</f>
        <v>0</v>
      </c>
      <c r="R78" s="230" t="s">
        <v>215</v>
      </c>
      <c r="S78" s="230" t="s">
        <v>119</v>
      </c>
      <c r="T78" s="231" t="s">
        <v>119</v>
      </c>
      <c r="U78" s="215">
        <v>3.2130000000000001</v>
      </c>
      <c r="V78" s="215">
        <f>ROUND(E78*U78,2)</f>
        <v>9.4499999999999993</v>
      </c>
      <c r="W78" s="215"/>
      <c r="X78" s="206"/>
      <c r="Y78" s="206"/>
      <c r="Z78" s="206"/>
      <c r="AA78" s="206"/>
      <c r="AB78" s="206"/>
      <c r="AC78" s="206"/>
      <c r="AD78" s="206"/>
      <c r="AE78" s="206"/>
      <c r="AF78" s="206"/>
      <c r="AG78" s="206" t="s">
        <v>120</v>
      </c>
      <c r="AH78" s="206"/>
      <c r="AI78" s="206"/>
      <c r="AJ78" s="206"/>
      <c r="AK78" s="206"/>
      <c r="AL78" s="206"/>
      <c r="AM78" s="206"/>
      <c r="AN78" s="206"/>
      <c r="AO78" s="206"/>
      <c r="AP78" s="206"/>
      <c r="AQ78" s="206"/>
      <c r="AR78" s="206"/>
      <c r="AS78" s="206"/>
      <c r="AT78" s="206"/>
      <c r="AU78" s="206"/>
      <c r="AV78" s="206"/>
      <c r="AW78" s="206"/>
      <c r="AX78" s="206"/>
      <c r="AY78" s="206"/>
      <c r="AZ78" s="206"/>
      <c r="BA78" s="206"/>
      <c r="BB78" s="206"/>
      <c r="BC78" s="206"/>
      <c r="BD78" s="206"/>
      <c r="BE78" s="206"/>
      <c r="BF78" s="206"/>
      <c r="BG78" s="206"/>
      <c r="BH78" s="206"/>
    </row>
    <row r="79" spans="1:60" outlineLevel="1" x14ac:dyDescent="0.2">
      <c r="A79" s="213"/>
      <c r="B79" s="214"/>
      <c r="C79" s="246" t="s">
        <v>216</v>
      </c>
      <c r="D79" s="232"/>
      <c r="E79" s="232"/>
      <c r="F79" s="232"/>
      <c r="G79" s="232"/>
      <c r="H79" s="215"/>
      <c r="I79" s="215"/>
      <c r="J79" s="215"/>
      <c r="K79" s="215"/>
      <c r="L79" s="215"/>
      <c r="M79" s="215"/>
      <c r="N79" s="215"/>
      <c r="O79" s="215"/>
      <c r="P79" s="215"/>
      <c r="Q79" s="215"/>
      <c r="R79" s="215"/>
      <c r="S79" s="215"/>
      <c r="T79" s="215"/>
      <c r="U79" s="215"/>
      <c r="V79" s="215"/>
      <c r="W79" s="215"/>
      <c r="X79" s="206"/>
      <c r="Y79" s="206"/>
      <c r="Z79" s="206"/>
      <c r="AA79" s="206"/>
      <c r="AB79" s="206"/>
      <c r="AC79" s="206"/>
      <c r="AD79" s="206"/>
      <c r="AE79" s="206"/>
      <c r="AF79" s="206"/>
      <c r="AG79" s="206" t="s">
        <v>122</v>
      </c>
      <c r="AH79" s="206"/>
      <c r="AI79" s="206"/>
      <c r="AJ79" s="206"/>
      <c r="AK79" s="206"/>
      <c r="AL79" s="206"/>
      <c r="AM79" s="206"/>
      <c r="AN79" s="206"/>
      <c r="AO79" s="206"/>
      <c r="AP79" s="206"/>
      <c r="AQ79" s="206"/>
      <c r="AR79" s="206"/>
      <c r="AS79" s="206"/>
      <c r="AT79" s="206"/>
      <c r="AU79" s="206"/>
      <c r="AV79" s="206"/>
      <c r="AW79" s="206"/>
      <c r="AX79" s="206"/>
      <c r="AY79" s="206"/>
      <c r="AZ79" s="206"/>
      <c r="BA79" s="206"/>
      <c r="BB79" s="206"/>
      <c r="BC79" s="206"/>
      <c r="BD79" s="206"/>
      <c r="BE79" s="206"/>
      <c r="BF79" s="206"/>
      <c r="BG79" s="206"/>
      <c r="BH79" s="206"/>
    </row>
    <row r="80" spans="1:60" ht="22.5" outlineLevel="1" x14ac:dyDescent="0.2">
      <c r="A80" s="213"/>
      <c r="B80" s="214"/>
      <c r="C80" s="247" t="s">
        <v>217</v>
      </c>
      <c r="D80" s="216"/>
      <c r="E80" s="217">
        <v>2.94</v>
      </c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  <c r="R80" s="215"/>
      <c r="S80" s="215"/>
      <c r="T80" s="215"/>
      <c r="U80" s="215"/>
      <c r="V80" s="215"/>
      <c r="W80" s="215"/>
      <c r="X80" s="206"/>
      <c r="Y80" s="206"/>
      <c r="Z80" s="206"/>
      <c r="AA80" s="206"/>
      <c r="AB80" s="206"/>
      <c r="AC80" s="206"/>
      <c r="AD80" s="206"/>
      <c r="AE80" s="206"/>
      <c r="AF80" s="206"/>
      <c r="AG80" s="206" t="s">
        <v>124</v>
      </c>
      <c r="AH80" s="206">
        <v>0</v>
      </c>
      <c r="AI80" s="206"/>
      <c r="AJ80" s="206"/>
      <c r="AK80" s="206"/>
      <c r="AL80" s="206"/>
      <c r="AM80" s="206"/>
      <c r="AN80" s="206"/>
      <c r="AO80" s="206"/>
      <c r="AP80" s="206"/>
      <c r="AQ80" s="206"/>
      <c r="AR80" s="206"/>
      <c r="AS80" s="206"/>
      <c r="AT80" s="206"/>
      <c r="AU80" s="206"/>
      <c r="AV80" s="206"/>
      <c r="AW80" s="206"/>
      <c r="AX80" s="206"/>
      <c r="AY80" s="206"/>
      <c r="AZ80" s="206"/>
      <c r="BA80" s="206"/>
      <c r="BB80" s="206"/>
      <c r="BC80" s="206"/>
      <c r="BD80" s="206"/>
      <c r="BE80" s="206"/>
      <c r="BF80" s="206"/>
      <c r="BG80" s="206"/>
      <c r="BH80" s="206"/>
    </row>
    <row r="81" spans="1:60" x14ac:dyDescent="0.2">
      <c r="A81" s="219" t="s">
        <v>113</v>
      </c>
      <c r="B81" s="220" t="s">
        <v>66</v>
      </c>
      <c r="C81" s="244" t="s">
        <v>67</v>
      </c>
      <c r="D81" s="221"/>
      <c r="E81" s="222"/>
      <c r="F81" s="223"/>
      <c r="G81" s="223">
        <f>SUMIF(AG82:AG83,"&lt;&gt;NOR",G82:G83)</f>
        <v>0</v>
      </c>
      <c r="H81" s="223"/>
      <c r="I81" s="223">
        <f>SUM(I82:I83)</f>
        <v>0</v>
      </c>
      <c r="J81" s="223"/>
      <c r="K81" s="223">
        <f>SUM(K82:K83)</f>
        <v>0</v>
      </c>
      <c r="L81" s="223"/>
      <c r="M81" s="223">
        <f>SUM(M82:M83)</f>
        <v>0</v>
      </c>
      <c r="N81" s="223"/>
      <c r="O81" s="223">
        <f>SUM(O82:O83)</f>
        <v>0.38</v>
      </c>
      <c r="P81" s="223"/>
      <c r="Q81" s="223">
        <f>SUM(Q82:Q83)</f>
        <v>0</v>
      </c>
      <c r="R81" s="223"/>
      <c r="S81" s="223"/>
      <c r="T81" s="224"/>
      <c r="U81" s="218"/>
      <c r="V81" s="218">
        <f>SUM(V82:V83)</f>
        <v>8.41</v>
      </c>
      <c r="W81" s="218"/>
      <c r="AG81" t="s">
        <v>114</v>
      </c>
    </row>
    <row r="82" spans="1:60" outlineLevel="1" x14ac:dyDescent="0.2">
      <c r="A82" s="225">
        <v>21</v>
      </c>
      <c r="B82" s="226" t="s">
        <v>218</v>
      </c>
      <c r="C82" s="245" t="s">
        <v>219</v>
      </c>
      <c r="D82" s="227" t="s">
        <v>182</v>
      </c>
      <c r="E82" s="228">
        <v>7</v>
      </c>
      <c r="F82" s="229"/>
      <c r="G82" s="230">
        <f>ROUND(E82*F82,2)</f>
        <v>0</v>
      </c>
      <c r="H82" s="229"/>
      <c r="I82" s="230">
        <f>ROUND(E82*H82,2)</f>
        <v>0</v>
      </c>
      <c r="J82" s="229"/>
      <c r="K82" s="230">
        <f>ROUND(E82*J82,2)</f>
        <v>0</v>
      </c>
      <c r="L82" s="230">
        <v>21</v>
      </c>
      <c r="M82" s="230">
        <f>G82*(1+L82/100)</f>
        <v>0</v>
      </c>
      <c r="N82" s="230">
        <v>5.4050000000000001E-2</v>
      </c>
      <c r="O82" s="230">
        <f>ROUND(E82*N82,2)</f>
        <v>0.38</v>
      </c>
      <c r="P82" s="230">
        <v>0</v>
      </c>
      <c r="Q82" s="230">
        <f>ROUND(E82*P82,2)</f>
        <v>0</v>
      </c>
      <c r="R82" s="230"/>
      <c r="S82" s="230" t="s">
        <v>162</v>
      </c>
      <c r="T82" s="231" t="s">
        <v>163</v>
      </c>
      <c r="U82" s="215">
        <v>1.20099</v>
      </c>
      <c r="V82" s="215">
        <f>ROUND(E82*U82,2)</f>
        <v>8.41</v>
      </c>
      <c r="W82" s="215"/>
      <c r="X82" s="206"/>
      <c r="Y82" s="206"/>
      <c r="Z82" s="206"/>
      <c r="AA82" s="206"/>
      <c r="AB82" s="206"/>
      <c r="AC82" s="206"/>
      <c r="AD82" s="206"/>
      <c r="AE82" s="206"/>
      <c r="AF82" s="206"/>
      <c r="AG82" s="206" t="s">
        <v>120</v>
      </c>
      <c r="AH82" s="206"/>
      <c r="AI82" s="206"/>
      <c r="AJ82" s="206"/>
      <c r="AK82" s="206"/>
      <c r="AL82" s="206"/>
      <c r="AM82" s="206"/>
      <c r="AN82" s="206"/>
      <c r="AO82" s="206"/>
      <c r="AP82" s="206"/>
      <c r="AQ82" s="206"/>
      <c r="AR82" s="206"/>
      <c r="AS82" s="206"/>
      <c r="AT82" s="206"/>
      <c r="AU82" s="206"/>
      <c r="AV82" s="206"/>
      <c r="AW82" s="206"/>
      <c r="AX82" s="206"/>
      <c r="AY82" s="206"/>
      <c r="AZ82" s="206"/>
      <c r="BA82" s="206"/>
      <c r="BB82" s="206"/>
      <c r="BC82" s="206"/>
      <c r="BD82" s="206"/>
      <c r="BE82" s="206"/>
      <c r="BF82" s="206"/>
      <c r="BG82" s="206"/>
      <c r="BH82" s="206"/>
    </row>
    <row r="83" spans="1:60" outlineLevel="1" x14ac:dyDescent="0.2">
      <c r="A83" s="213"/>
      <c r="B83" s="214"/>
      <c r="C83" s="250" t="s">
        <v>220</v>
      </c>
      <c r="D83" s="241"/>
      <c r="E83" s="241"/>
      <c r="F83" s="241"/>
      <c r="G83" s="241"/>
      <c r="H83" s="215"/>
      <c r="I83" s="215"/>
      <c r="J83" s="215"/>
      <c r="K83" s="215"/>
      <c r="L83" s="215"/>
      <c r="M83" s="215"/>
      <c r="N83" s="215"/>
      <c r="O83" s="215"/>
      <c r="P83" s="215"/>
      <c r="Q83" s="215"/>
      <c r="R83" s="215"/>
      <c r="S83" s="215"/>
      <c r="T83" s="215"/>
      <c r="U83" s="215"/>
      <c r="V83" s="215"/>
      <c r="W83" s="215"/>
      <c r="X83" s="206"/>
      <c r="Y83" s="206"/>
      <c r="Z83" s="206"/>
      <c r="AA83" s="206"/>
      <c r="AB83" s="206"/>
      <c r="AC83" s="206"/>
      <c r="AD83" s="206"/>
      <c r="AE83" s="206"/>
      <c r="AF83" s="206"/>
      <c r="AG83" s="206" t="s">
        <v>143</v>
      </c>
      <c r="AH83" s="206"/>
      <c r="AI83" s="206"/>
      <c r="AJ83" s="206"/>
      <c r="AK83" s="206"/>
      <c r="AL83" s="206"/>
      <c r="AM83" s="206"/>
      <c r="AN83" s="206"/>
      <c r="AO83" s="206"/>
      <c r="AP83" s="206"/>
      <c r="AQ83" s="206"/>
      <c r="AR83" s="206"/>
      <c r="AS83" s="206"/>
      <c r="AT83" s="206"/>
      <c r="AU83" s="206"/>
      <c r="AV83" s="206"/>
      <c r="AW83" s="206"/>
      <c r="AX83" s="206"/>
      <c r="AY83" s="206"/>
      <c r="AZ83" s="206"/>
      <c r="BA83" s="206"/>
      <c r="BB83" s="206"/>
      <c r="BC83" s="206"/>
      <c r="BD83" s="206"/>
      <c r="BE83" s="206"/>
      <c r="BF83" s="206"/>
      <c r="BG83" s="206"/>
      <c r="BH83" s="206"/>
    </row>
    <row r="84" spans="1:60" x14ac:dyDescent="0.2">
      <c r="A84" s="219" t="s">
        <v>113</v>
      </c>
      <c r="B84" s="220" t="s">
        <v>68</v>
      </c>
      <c r="C84" s="244" t="s">
        <v>69</v>
      </c>
      <c r="D84" s="221"/>
      <c r="E84" s="222"/>
      <c r="F84" s="223"/>
      <c r="G84" s="223">
        <f>SUMIF(AG85:AG87,"&lt;&gt;NOR",G85:G87)</f>
        <v>0</v>
      </c>
      <c r="H84" s="223"/>
      <c r="I84" s="223">
        <f>SUM(I85:I87)</f>
        <v>0</v>
      </c>
      <c r="J84" s="223"/>
      <c r="K84" s="223">
        <f>SUM(K85:K87)</f>
        <v>0</v>
      </c>
      <c r="L84" s="223"/>
      <c r="M84" s="223">
        <f>SUM(M85:M87)</f>
        <v>0</v>
      </c>
      <c r="N84" s="223"/>
      <c r="O84" s="223">
        <f>SUM(O85:O87)</f>
        <v>0</v>
      </c>
      <c r="P84" s="223"/>
      <c r="Q84" s="223">
        <f>SUM(Q85:Q87)</f>
        <v>0</v>
      </c>
      <c r="R84" s="223"/>
      <c r="S84" s="223"/>
      <c r="T84" s="224"/>
      <c r="U84" s="218"/>
      <c r="V84" s="218">
        <f>SUM(V85:V87)</f>
        <v>0</v>
      </c>
      <c r="W84" s="218"/>
      <c r="AG84" t="s">
        <v>114</v>
      </c>
    </row>
    <row r="85" spans="1:60" ht="22.5" outlineLevel="1" x14ac:dyDescent="0.2">
      <c r="A85" s="225">
        <v>22</v>
      </c>
      <c r="B85" s="226" t="s">
        <v>221</v>
      </c>
      <c r="C85" s="245" t="s">
        <v>222</v>
      </c>
      <c r="D85" s="227" t="s">
        <v>117</v>
      </c>
      <c r="E85" s="228">
        <v>14.7</v>
      </c>
      <c r="F85" s="229"/>
      <c r="G85" s="230">
        <f>ROUND(E85*F85,2)</f>
        <v>0</v>
      </c>
      <c r="H85" s="229"/>
      <c r="I85" s="230">
        <f>ROUND(E85*H85,2)</f>
        <v>0</v>
      </c>
      <c r="J85" s="229"/>
      <c r="K85" s="230">
        <f>ROUND(E85*J85,2)</f>
        <v>0</v>
      </c>
      <c r="L85" s="230">
        <v>21</v>
      </c>
      <c r="M85" s="230">
        <f>G85*(1+L85/100)</f>
        <v>0</v>
      </c>
      <c r="N85" s="230">
        <v>2.9999999999999997E-4</v>
      </c>
      <c r="O85" s="230">
        <f>ROUND(E85*N85,2)</f>
        <v>0</v>
      </c>
      <c r="P85" s="230">
        <v>0</v>
      </c>
      <c r="Q85" s="230">
        <f>ROUND(E85*P85,2)</f>
        <v>0</v>
      </c>
      <c r="R85" s="230" t="s">
        <v>183</v>
      </c>
      <c r="S85" s="230" t="s">
        <v>119</v>
      </c>
      <c r="T85" s="231" t="s">
        <v>119</v>
      </c>
      <c r="U85" s="215">
        <v>0</v>
      </c>
      <c r="V85" s="215">
        <f>ROUND(E85*U85,2)</f>
        <v>0</v>
      </c>
      <c r="W85" s="215"/>
      <c r="X85" s="206"/>
      <c r="Y85" s="206"/>
      <c r="Z85" s="206"/>
      <c r="AA85" s="206"/>
      <c r="AB85" s="206"/>
      <c r="AC85" s="206"/>
      <c r="AD85" s="206"/>
      <c r="AE85" s="206"/>
      <c r="AF85" s="206"/>
      <c r="AG85" s="206" t="s">
        <v>184</v>
      </c>
      <c r="AH85" s="206"/>
      <c r="AI85" s="206"/>
      <c r="AJ85" s="206"/>
      <c r="AK85" s="206"/>
      <c r="AL85" s="206"/>
      <c r="AM85" s="206"/>
      <c r="AN85" s="206"/>
      <c r="AO85" s="206"/>
      <c r="AP85" s="206"/>
      <c r="AQ85" s="206"/>
      <c r="AR85" s="206"/>
      <c r="AS85" s="206"/>
      <c r="AT85" s="206"/>
      <c r="AU85" s="206"/>
      <c r="AV85" s="206"/>
      <c r="AW85" s="206"/>
      <c r="AX85" s="206"/>
      <c r="AY85" s="206"/>
      <c r="AZ85" s="206"/>
      <c r="BA85" s="206"/>
      <c r="BB85" s="206"/>
      <c r="BC85" s="206"/>
      <c r="BD85" s="206"/>
      <c r="BE85" s="206"/>
      <c r="BF85" s="206"/>
      <c r="BG85" s="206"/>
      <c r="BH85" s="206"/>
    </row>
    <row r="86" spans="1:60" outlineLevel="1" x14ac:dyDescent="0.2">
      <c r="A86" s="213"/>
      <c r="B86" s="214"/>
      <c r="C86" s="250" t="s">
        <v>223</v>
      </c>
      <c r="D86" s="241"/>
      <c r="E86" s="241"/>
      <c r="F86" s="241"/>
      <c r="G86" s="241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06"/>
      <c r="Y86" s="206"/>
      <c r="Z86" s="206"/>
      <c r="AA86" s="206"/>
      <c r="AB86" s="206"/>
      <c r="AC86" s="206"/>
      <c r="AD86" s="206"/>
      <c r="AE86" s="206"/>
      <c r="AF86" s="206"/>
      <c r="AG86" s="206" t="s">
        <v>143</v>
      </c>
      <c r="AH86" s="206"/>
      <c r="AI86" s="206"/>
      <c r="AJ86" s="206"/>
      <c r="AK86" s="206"/>
      <c r="AL86" s="206"/>
      <c r="AM86" s="206"/>
      <c r="AN86" s="206"/>
      <c r="AO86" s="206"/>
      <c r="AP86" s="206"/>
      <c r="AQ86" s="206"/>
      <c r="AR86" s="206"/>
      <c r="AS86" s="206"/>
      <c r="AT86" s="206"/>
      <c r="AU86" s="206"/>
      <c r="AV86" s="206"/>
      <c r="AW86" s="206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</row>
    <row r="87" spans="1:60" ht="22.5" outlineLevel="1" x14ac:dyDescent="0.2">
      <c r="A87" s="213"/>
      <c r="B87" s="214"/>
      <c r="C87" s="247" t="s">
        <v>224</v>
      </c>
      <c r="D87" s="216"/>
      <c r="E87" s="217">
        <v>14.7</v>
      </c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  <c r="R87" s="215"/>
      <c r="S87" s="215"/>
      <c r="T87" s="215"/>
      <c r="U87" s="215"/>
      <c r="V87" s="215"/>
      <c r="W87" s="215"/>
      <c r="X87" s="206"/>
      <c r="Y87" s="206"/>
      <c r="Z87" s="206"/>
      <c r="AA87" s="206"/>
      <c r="AB87" s="206"/>
      <c r="AC87" s="206"/>
      <c r="AD87" s="206"/>
      <c r="AE87" s="206"/>
      <c r="AF87" s="206"/>
      <c r="AG87" s="206" t="s">
        <v>124</v>
      </c>
      <c r="AH87" s="206">
        <v>0</v>
      </c>
      <c r="AI87" s="206"/>
      <c r="AJ87" s="206"/>
      <c r="AK87" s="206"/>
      <c r="AL87" s="206"/>
      <c r="AM87" s="206"/>
      <c r="AN87" s="206"/>
      <c r="AO87" s="206"/>
      <c r="AP87" s="206"/>
      <c r="AQ87" s="206"/>
      <c r="AR87" s="206"/>
      <c r="AS87" s="206"/>
      <c r="AT87" s="206"/>
      <c r="AU87" s="206"/>
      <c r="AV87" s="206"/>
      <c r="AW87" s="206"/>
      <c r="AX87" s="206"/>
      <c r="AY87" s="206"/>
      <c r="AZ87" s="206"/>
      <c r="BA87" s="206"/>
      <c r="BB87" s="206"/>
      <c r="BC87" s="206"/>
      <c r="BD87" s="206"/>
      <c r="BE87" s="206"/>
      <c r="BF87" s="206"/>
      <c r="BG87" s="206"/>
      <c r="BH87" s="206"/>
    </row>
    <row r="88" spans="1:60" x14ac:dyDescent="0.2">
      <c r="A88" s="219" t="s">
        <v>113</v>
      </c>
      <c r="B88" s="220" t="s">
        <v>70</v>
      </c>
      <c r="C88" s="244" t="s">
        <v>71</v>
      </c>
      <c r="D88" s="221"/>
      <c r="E88" s="222"/>
      <c r="F88" s="223"/>
      <c r="G88" s="223">
        <f>SUMIF(AG89:AG100,"&lt;&gt;NOR",G89:G100)</f>
        <v>0</v>
      </c>
      <c r="H88" s="223"/>
      <c r="I88" s="223">
        <f>SUM(I89:I100)</f>
        <v>0</v>
      </c>
      <c r="J88" s="223"/>
      <c r="K88" s="223">
        <f>SUM(K89:K100)</f>
        <v>0</v>
      </c>
      <c r="L88" s="223"/>
      <c r="M88" s="223">
        <f>SUM(M89:M100)</f>
        <v>0</v>
      </c>
      <c r="N88" s="223"/>
      <c r="O88" s="223">
        <f>SUM(O89:O100)</f>
        <v>0.5</v>
      </c>
      <c r="P88" s="223"/>
      <c r="Q88" s="223">
        <f>SUM(Q89:Q100)</f>
        <v>0</v>
      </c>
      <c r="R88" s="223"/>
      <c r="S88" s="223"/>
      <c r="T88" s="224"/>
      <c r="U88" s="218"/>
      <c r="V88" s="218">
        <f>SUM(V89:V100)</f>
        <v>83.95</v>
      </c>
      <c r="W88" s="218"/>
      <c r="AG88" t="s">
        <v>114</v>
      </c>
    </row>
    <row r="89" spans="1:60" outlineLevel="1" x14ac:dyDescent="0.2">
      <c r="A89" s="225">
        <v>23</v>
      </c>
      <c r="B89" s="226" t="s">
        <v>225</v>
      </c>
      <c r="C89" s="245" t="s">
        <v>226</v>
      </c>
      <c r="D89" s="227" t="s">
        <v>197</v>
      </c>
      <c r="E89" s="228">
        <v>52</v>
      </c>
      <c r="F89" s="229"/>
      <c r="G89" s="230">
        <f>ROUND(E89*F89,2)</f>
        <v>0</v>
      </c>
      <c r="H89" s="229"/>
      <c r="I89" s="230">
        <f>ROUND(E89*H89,2)</f>
        <v>0</v>
      </c>
      <c r="J89" s="229"/>
      <c r="K89" s="230">
        <f>ROUND(E89*J89,2)</f>
        <v>0</v>
      </c>
      <c r="L89" s="230">
        <v>21</v>
      </c>
      <c r="M89" s="230">
        <f>G89*(1+L89/100)</f>
        <v>0</v>
      </c>
      <c r="N89" s="230">
        <v>0</v>
      </c>
      <c r="O89" s="230">
        <f>ROUND(E89*N89,2)</f>
        <v>0</v>
      </c>
      <c r="P89" s="230">
        <v>0</v>
      </c>
      <c r="Q89" s="230">
        <f>ROUND(E89*P89,2)</f>
        <v>0</v>
      </c>
      <c r="R89" s="230" t="s">
        <v>215</v>
      </c>
      <c r="S89" s="230" t="s">
        <v>119</v>
      </c>
      <c r="T89" s="231" t="s">
        <v>119</v>
      </c>
      <c r="U89" s="215">
        <v>1</v>
      </c>
      <c r="V89" s="215">
        <f>ROUND(E89*U89,2)</f>
        <v>52</v>
      </c>
      <c r="W89" s="215"/>
      <c r="X89" s="206"/>
      <c r="Y89" s="206"/>
      <c r="Z89" s="206"/>
      <c r="AA89" s="206"/>
      <c r="AB89" s="206"/>
      <c r="AC89" s="206"/>
      <c r="AD89" s="206"/>
      <c r="AE89" s="206"/>
      <c r="AF89" s="206"/>
      <c r="AG89" s="206" t="s">
        <v>120</v>
      </c>
      <c r="AH89" s="206"/>
      <c r="AI89" s="206"/>
      <c r="AJ89" s="206"/>
      <c r="AK89" s="206"/>
      <c r="AL89" s="206"/>
      <c r="AM89" s="206"/>
      <c r="AN89" s="206"/>
      <c r="AO89" s="206"/>
      <c r="AP89" s="206"/>
      <c r="AQ89" s="206"/>
      <c r="AR89" s="206"/>
      <c r="AS89" s="206"/>
      <c r="AT89" s="206"/>
      <c r="AU89" s="206"/>
      <c r="AV89" s="206"/>
      <c r="AW89" s="206"/>
      <c r="AX89" s="206"/>
      <c r="AY89" s="206"/>
      <c r="AZ89" s="206"/>
      <c r="BA89" s="206"/>
      <c r="BB89" s="206"/>
      <c r="BC89" s="206"/>
      <c r="BD89" s="206"/>
      <c r="BE89" s="206"/>
      <c r="BF89" s="206"/>
      <c r="BG89" s="206"/>
      <c r="BH89" s="206"/>
    </row>
    <row r="90" spans="1:60" outlineLevel="1" x14ac:dyDescent="0.2">
      <c r="A90" s="213"/>
      <c r="B90" s="214"/>
      <c r="C90" s="247" t="s">
        <v>227</v>
      </c>
      <c r="D90" s="216"/>
      <c r="E90" s="217">
        <v>16</v>
      </c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  <c r="R90" s="215"/>
      <c r="S90" s="215"/>
      <c r="T90" s="215"/>
      <c r="U90" s="215"/>
      <c r="V90" s="215"/>
      <c r="W90" s="215"/>
      <c r="X90" s="206"/>
      <c r="Y90" s="206"/>
      <c r="Z90" s="206"/>
      <c r="AA90" s="206"/>
      <c r="AB90" s="206"/>
      <c r="AC90" s="206"/>
      <c r="AD90" s="206"/>
      <c r="AE90" s="206"/>
      <c r="AF90" s="206"/>
      <c r="AG90" s="206" t="s">
        <v>124</v>
      </c>
      <c r="AH90" s="206">
        <v>0</v>
      </c>
      <c r="AI90" s="206"/>
      <c r="AJ90" s="206"/>
      <c r="AK90" s="206"/>
      <c r="AL90" s="206"/>
      <c r="AM90" s="206"/>
      <c r="AN90" s="206"/>
      <c r="AO90" s="206"/>
      <c r="AP90" s="206"/>
      <c r="AQ90" s="206"/>
      <c r="AR90" s="206"/>
      <c r="AS90" s="206"/>
      <c r="AT90" s="206"/>
      <c r="AU90" s="206"/>
      <c r="AV90" s="206"/>
      <c r="AW90" s="206"/>
      <c r="AX90" s="206"/>
      <c r="AY90" s="206"/>
      <c r="AZ90" s="206"/>
      <c r="BA90" s="206"/>
      <c r="BB90" s="206"/>
      <c r="BC90" s="206"/>
      <c r="BD90" s="206"/>
      <c r="BE90" s="206"/>
      <c r="BF90" s="206"/>
      <c r="BG90" s="206"/>
      <c r="BH90" s="206"/>
    </row>
    <row r="91" spans="1:60" outlineLevel="1" x14ac:dyDescent="0.2">
      <c r="A91" s="213"/>
      <c r="B91" s="214"/>
      <c r="C91" s="247" t="s">
        <v>228</v>
      </c>
      <c r="D91" s="216"/>
      <c r="E91" s="217">
        <v>36</v>
      </c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  <c r="R91" s="215"/>
      <c r="S91" s="215"/>
      <c r="T91" s="215"/>
      <c r="U91" s="215"/>
      <c r="V91" s="215"/>
      <c r="W91" s="215"/>
      <c r="X91" s="206"/>
      <c r="Y91" s="206"/>
      <c r="Z91" s="206"/>
      <c r="AA91" s="206"/>
      <c r="AB91" s="206"/>
      <c r="AC91" s="206"/>
      <c r="AD91" s="206"/>
      <c r="AE91" s="206"/>
      <c r="AF91" s="206"/>
      <c r="AG91" s="206" t="s">
        <v>124</v>
      </c>
      <c r="AH91" s="206">
        <v>0</v>
      </c>
      <c r="AI91" s="206"/>
      <c r="AJ91" s="206"/>
      <c r="AK91" s="206"/>
      <c r="AL91" s="206"/>
      <c r="AM91" s="206"/>
      <c r="AN91" s="206"/>
      <c r="AO91" s="206"/>
      <c r="AP91" s="206"/>
      <c r="AQ91" s="206"/>
      <c r="AR91" s="206"/>
      <c r="AS91" s="206"/>
      <c r="AT91" s="206"/>
      <c r="AU91" s="206"/>
      <c r="AV91" s="206"/>
      <c r="AW91" s="206"/>
      <c r="AX91" s="206"/>
      <c r="AY91" s="206"/>
      <c r="AZ91" s="206"/>
      <c r="BA91" s="206"/>
      <c r="BB91" s="206"/>
      <c r="BC91" s="206"/>
      <c r="BD91" s="206"/>
      <c r="BE91" s="206"/>
      <c r="BF91" s="206"/>
      <c r="BG91" s="206"/>
      <c r="BH91" s="206"/>
    </row>
    <row r="92" spans="1:60" ht="22.5" outlineLevel="1" x14ac:dyDescent="0.2">
      <c r="A92" s="234">
        <v>24</v>
      </c>
      <c r="B92" s="235" t="s">
        <v>229</v>
      </c>
      <c r="C92" s="249" t="s">
        <v>230</v>
      </c>
      <c r="D92" s="236" t="s">
        <v>182</v>
      </c>
      <c r="E92" s="237">
        <v>8</v>
      </c>
      <c r="F92" s="238"/>
      <c r="G92" s="239">
        <f>ROUND(E92*F92,2)</f>
        <v>0</v>
      </c>
      <c r="H92" s="238"/>
      <c r="I92" s="239">
        <f>ROUND(E92*H92,2)</f>
        <v>0</v>
      </c>
      <c r="J92" s="238"/>
      <c r="K92" s="239">
        <f>ROUND(E92*J92,2)</f>
        <v>0</v>
      </c>
      <c r="L92" s="239">
        <v>21</v>
      </c>
      <c r="M92" s="239">
        <f>G92*(1+L92/100)</f>
        <v>0</v>
      </c>
      <c r="N92" s="239">
        <v>1.8799999999999999E-3</v>
      </c>
      <c r="O92" s="239">
        <f>ROUND(E92*N92,2)</f>
        <v>0.02</v>
      </c>
      <c r="P92" s="239">
        <v>0</v>
      </c>
      <c r="Q92" s="239">
        <f>ROUND(E92*P92,2)</f>
        <v>0</v>
      </c>
      <c r="R92" s="239" t="s">
        <v>231</v>
      </c>
      <c r="S92" s="239" t="s">
        <v>119</v>
      </c>
      <c r="T92" s="240" t="s">
        <v>119</v>
      </c>
      <c r="U92" s="215">
        <v>0.125</v>
      </c>
      <c r="V92" s="215">
        <f>ROUND(E92*U92,2)</f>
        <v>1</v>
      </c>
      <c r="W92" s="215"/>
      <c r="X92" s="206"/>
      <c r="Y92" s="206"/>
      <c r="Z92" s="206"/>
      <c r="AA92" s="206"/>
      <c r="AB92" s="206"/>
      <c r="AC92" s="206"/>
      <c r="AD92" s="206"/>
      <c r="AE92" s="206"/>
      <c r="AF92" s="206"/>
      <c r="AG92" s="206" t="s">
        <v>120</v>
      </c>
      <c r="AH92" s="206"/>
      <c r="AI92" s="206"/>
      <c r="AJ92" s="206"/>
      <c r="AK92" s="206"/>
      <c r="AL92" s="206"/>
      <c r="AM92" s="206"/>
      <c r="AN92" s="206"/>
      <c r="AO92" s="206"/>
      <c r="AP92" s="206"/>
      <c r="AQ92" s="206"/>
      <c r="AR92" s="206"/>
      <c r="AS92" s="206"/>
      <c r="AT92" s="206"/>
      <c r="AU92" s="206"/>
      <c r="AV92" s="206"/>
      <c r="AW92" s="206"/>
      <c r="AX92" s="206"/>
      <c r="AY92" s="206"/>
      <c r="AZ92" s="206"/>
      <c r="BA92" s="206"/>
      <c r="BB92" s="206"/>
      <c r="BC92" s="206"/>
      <c r="BD92" s="206"/>
      <c r="BE92" s="206"/>
      <c r="BF92" s="206"/>
      <c r="BG92" s="206"/>
      <c r="BH92" s="206"/>
    </row>
    <row r="93" spans="1:60" ht="22.5" outlineLevel="1" x14ac:dyDescent="0.2">
      <c r="A93" s="225">
        <v>25</v>
      </c>
      <c r="B93" s="226" t="s">
        <v>232</v>
      </c>
      <c r="C93" s="245" t="s">
        <v>233</v>
      </c>
      <c r="D93" s="227" t="s">
        <v>234</v>
      </c>
      <c r="E93" s="228">
        <v>16</v>
      </c>
      <c r="F93" s="229"/>
      <c r="G93" s="230">
        <f>ROUND(E93*F93,2)</f>
        <v>0</v>
      </c>
      <c r="H93" s="229"/>
      <c r="I93" s="230">
        <f>ROUND(E93*H93,2)</f>
        <v>0</v>
      </c>
      <c r="J93" s="229"/>
      <c r="K93" s="230">
        <f>ROUND(E93*J93,2)</f>
        <v>0</v>
      </c>
      <c r="L93" s="230">
        <v>21</v>
      </c>
      <c r="M93" s="230">
        <f>G93*(1+L93/100)</f>
        <v>0</v>
      </c>
      <c r="N93" s="230">
        <v>2.9440000000000001E-2</v>
      </c>
      <c r="O93" s="230">
        <f>ROUND(E93*N93,2)</f>
        <v>0.47</v>
      </c>
      <c r="P93" s="230">
        <v>0</v>
      </c>
      <c r="Q93" s="230">
        <f>ROUND(E93*P93,2)</f>
        <v>0</v>
      </c>
      <c r="R93" s="230" t="s">
        <v>176</v>
      </c>
      <c r="S93" s="230" t="s">
        <v>119</v>
      </c>
      <c r="T93" s="231" t="s">
        <v>119</v>
      </c>
      <c r="U93" s="215">
        <v>1.9340900000000001</v>
      </c>
      <c r="V93" s="215">
        <f>ROUND(E93*U93,2)</f>
        <v>30.95</v>
      </c>
      <c r="W93" s="215"/>
      <c r="X93" s="206"/>
      <c r="Y93" s="206"/>
      <c r="Z93" s="206"/>
      <c r="AA93" s="206"/>
      <c r="AB93" s="206"/>
      <c r="AC93" s="206"/>
      <c r="AD93" s="206"/>
      <c r="AE93" s="206"/>
      <c r="AF93" s="206"/>
      <c r="AG93" s="206" t="s">
        <v>120</v>
      </c>
      <c r="AH93" s="206"/>
      <c r="AI93" s="206"/>
      <c r="AJ93" s="206"/>
      <c r="AK93" s="206"/>
      <c r="AL93" s="206"/>
      <c r="AM93" s="206"/>
      <c r="AN93" s="206"/>
      <c r="AO93" s="206"/>
      <c r="AP93" s="206"/>
      <c r="AQ93" s="206"/>
      <c r="AR93" s="206"/>
      <c r="AS93" s="206"/>
      <c r="AT93" s="206"/>
      <c r="AU93" s="206"/>
      <c r="AV93" s="206"/>
      <c r="AW93" s="206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</row>
    <row r="94" spans="1:60" ht="33.75" outlineLevel="1" x14ac:dyDescent="0.2">
      <c r="A94" s="213"/>
      <c r="B94" s="214"/>
      <c r="C94" s="246" t="s">
        <v>235</v>
      </c>
      <c r="D94" s="232"/>
      <c r="E94" s="232"/>
      <c r="F94" s="232"/>
      <c r="G94" s="232"/>
      <c r="H94" s="215"/>
      <c r="I94" s="215"/>
      <c r="J94" s="215"/>
      <c r="K94" s="215"/>
      <c r="L94" s="215"/>
      <c r="M94" s="215"/>
      <c r="N94" s="215"/>
      <c r="O94" s="215"/>
      <c r="P94" s="215"/>
      <c r="Q94" s="215"/>
      <c r="R94" s="215"/>
      <c r="S94" s="215"/>
      <c r="T94" s="215"/>
      <c r="U94" s="215"/>
      <c r="V94" s="215"/>
      <c r="W94" s="215"/>
      <c r="X94" s="206"/>
      <c r="Y94" s="206"/>
      <c r="Z94" s="206"/>
      <c r="AA94" s="206"/>
      <c r="AB94" s="206"/>
      <c r="AC94" s="206"/>
      <c r="AD94" s="206"/>
      <c r="AE94" s="206"/>
      <c r="AF94" s="206"/>
      <c r="AG94" s="206" t="s">
        <v>122</v>
      </c>
      <c r="AH94" s="206"/>
      <c r="AI94" s="206"/>
      <c r="AJ94" s="206"/>
      <c r="AK94" s="206"/>
      <c r="AL94" s="206"/>
      <c r="AM94" s="206"/>
      <c r="AN94" s="206"/>
      <c r="AO94" s="206"/>
      <c r="AP94" s="206"/>
      <c r="AQ94" s="206"/>
      <c r="AR94" s="206"/>
      <c r="AS94" s="206"/>
      <c r="AT94" s="206"/>
      <c r="AU94" s="206"/>
      <c r="AV94" s="206"/>
      <c r="AW94" s="206"/>
      <c r="AX94" s="206"/>
      <c r="AY94" s="206"/>
      <c r="AZ94" s="206"/>
      <c r="BA94" s="242" t="str">
        <f>C94</f>
        <v>(hliníkové, nerez, Antikoro) včetně komínové zděře, odvodu kondenzátu do domovního odpadu nebo sběrné nádoby odběratele, s případnými manipulačními otvory, tj. jejich případné vybourání, opětné zazdění a omítnutí do původního stavu konstrukce, pomocného pracovního lešení o výšce podlahy do 1900 m a pro zatížení 1,5 kPa,</v>
      </c>
      <c r="BB94" s="206"/>
      <c r="BC94" s="206"/>
      <c r="BD94" s="206"/>
      <c r="BE94" s="206"/>
      <c r="BF94" s="206"/>
      <c r="BG94" s="206"/>
      <c r="BH94" s="206"/>
    </row>
    <row r="95" spans="1:60" outlineLevel="1" x14ac:dyDescent="0.2">
      <c r="A95" s="213"/>
      <c r="B95" s="214"/>
      <c r="C95" s="247" t="s">
        <v>236</v>
      </c>
      <c r="D95" s="216"/>
      <c r="E95" s="217">
        <v>16</v>
      </c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5"/>
      <c r="W95" s="215"/>
      <c r="X95" s="206"/>
      <c r="Y95" s="206"/>
      <c r="Z95" s="206"/>
      <c r="AA95" s="206"/>
      <c r="AB95" s="206"/>
      <c r="AC95" s="206"/>
      <c r="AD95" s="206"/>
      <c r="AE95" s="206"/>
      <c r="AF95" s="206"/>
      <c r="AG95" s="206" t="s">
        <v>124</v>
      </c>
      <c r="AH95" s="206">
        <v>0</v>
      </c>
      <c r="AI95" s="206"/>
      <c r="AJ95" s="206"/>
      <c r="AK95" s="206"/>
      <c r="AL95" s="206"/>
      <c r="AM95" s="206"/>
      <c r="AN95" s="206"/>
      <c r="AO95" s="206"/>
      <c r="AP95" s="206"/>
      <c r="AQ95" s="206"/>
      <c r="AR95" s="206"/>
      <c r="AS95" s="206"/>
      <c r="AT95" s="206"/>
      <c r="AU95" s="206"/>
      <c r="AV95" s="206"/>
      <c r="AW95" s="206"/>
      <c r="AX95" s="206"/>
      <c r="AY95" s="206"/>
      <c r="AZ95" s="206"/>
      <c r="BA95" s="206"/>
      <c r="BB95" s="206"/>
      <c r="BC95" s="206"/>
      <c r="BD95" s="206"/>
      <c r="BE95" s="206"/>
      <c r="BF95" s="206"/>
      <c r="BG95" s="206"/>
      <c r="BH95" s="206"/>
    </row>
    <row r="96" spans="1:60" outlineLevel="1" x14ac:dyDescent="0.2">
      <c r="A96" s="225">
        <v>26</v>
      </c>
      <c r="B96" s="226" t="s">
        <v>237</v>
      </c>
      <c r="C96" s="245" t="s">
        <v>238</v>
      </c>
      <c r="D96" s="227" t="s">
        <v>161</v>
      </c>
      <c r="E96" s="228">
        <v>29.1</v>
      </c>
      <c r="F96" s="229"/>
      <c r="G96" s="230">
        <f>ROUND(E96*F96,2)</f>
        <v>0</v>
      </c>
      <c r="H96" s="229"/>
      <c r="I96" s="230">
        <f>ROUND(E96*H96,2)</f>
        <v>0</v>
      </c>
      <c r="J96" s="229"/>
      <c r="K96" s="230">
        <f>ROUND(E96*J96,2)</f>
        <v>0</v>
      </c>
      <c r="L96" s="230">
        <v>21</v>
      </c>
      <c r="M96" s="230">
        <f>G96*(1+L96/100)</f>
        <v>0</v>
      </c>
      <c r="N96" s="230">
        <v>0</v>
      </c>
      <c r="O96" s="230">
        <f>ROUND(E96*N96,2)</f>
        <v>0</v>
      </c>
      <c r="P96" s="230">
        <v>0</v>
      </c>
      <c r="Q96" s="230">
        <f>ROUND(E96*P96,2)</f>
        <v>0</v>
      </c>
      <c r="R96" s="230"/>
      <c r="S96" s="230" t="s">
        <v>162</v>
      </c>
      <c r="T96" s="231" t="s">
        <v>163</v>
      </c>
      <c r="U96" s="215">
        <v>0</v>
      </c>
      <c r="V96" s="215">
        <f>ROUND(E96*U96,2)</f>
        <v>0</v>
      </c>
      <c r="W96" s="215"/>
      <c r="X96" s="206"/>
      <c r="Y96" s="206"/>
      <c r="Z96" s="206"/>
      <c r="AA96" s="206"/>
      <c r="AB96" s="206"/>
      <c r="AC96" s="206"/>
      <c r="AD96" s="206"/>
      <c r="AE96" s="206"/>
      <c r="AF96" s="206"/>
      <c r="AG96" s="206" t="s">
        <v>120</v>
      </c>
      <c r="AH96" s="206"/>
      <c r="AI96" s="206"/>
      <c r="AJ96" s="206"/>
      <c r="AK96" s="206"/>
      <c r="AL96" s="206"/>
      <c r="AM96" s="206"/>
      <c r="AN96" s="206"/>
      <c r="AO96" s="206"/>
      <c r="AP96" s="206"/>
      <c r="AQ96" s="206"/>
      <c r="AR96" s="206"/>
      <c r="AS96" s="206"/>
      <c r="AT96" s="206"/>
      <c r="AU96" s="206"/>
      <c r="AV96" s="206"/>
      <c r="AW96" s="206"/>
      <c r="AX96" s="206"/>
      <c r="AY96" s="206"/>
      <c r="AZ96" s="206"/>
      <c r="BA96" s="206"/>
      <c r="BB96" s="206"/>
      <c r="BC96" s="206"/>
      <c r="BD96" s="206"/>
      <c r="BE96" s="206"/>
      <c r="BF96" s="206"/>
      <c r="BG96" s="206"/>
      <c r="BH96" s="206"/>
    </row>
    <row r="97" spans="1:60" outlineLevel="1" x14ac:dyDescent="0.2">
      <c r="A97" s="213"/>
      <c r="B97" s="214"/>
      <c r="C97" s="247" t="s">
        <v>239</v>
      </c>
      <c r="D97" s="216"/>
      <c r="E97" s="217">
        <v>18.600000000000001</v>
      </c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  <c r="R97" s="215"/>
      <c r="S97" s="215"/>
      <c r="T97" s="215"/>
      <c r="U97" s="215"/>
      <c r="V97" s="215"/>
      <c r="W97" s="215"/>
      <c r="X97" s="206"/>
      <c r="Y97" s="206"/>
      <c r="Z97" s="206"/>
      <c r="AA97" s="206"/>
      <c r="AB97" s="206"/>
      <c r="AC97" s="206"/>
      <c r="AD97" s="206"/>
      <c r="AE97" s="206"/>
      <c r="AF97" s="206"/>
      <c r="AG97" s="206" t="s">
        <v>124</v>
      </c>
      <c r="AH97" s="206">
        <v>0</v>
      </c>
      <c r="AI97" s="206"/>
      <c r="AJ97" s="206"/>
      <c r="AK97" s="206"/>
      <c r="AL97" s="206"/>
      <c r="AM97" s="206"/>
      <c r="AN97" s="206"/>
      <c r="AO97" s="206"/>
      <c r="AP97" s="206"/>
      <c r="AQ97" s="206"/>
      <c r="AR97" s="206"/>
      <c r="AS97" s="206"/>
      <c r="AT97" s="206"/>
      <c r="AU97" s="206"/>
      <c r="AV97" s="206"/>
      <c r="AW97" s="206"/>
      <c r="AX97" s="206"/>
      <c r="AY97" s="206"/>
      <c r="AZ97" s="206"/>
      <c r="BA97" s="206"/>
      <c r="BB97" s="206"/>
      <c r="BC97" s="206"/>
      <c r="BD97" s="206"/>
      <c r="BE97" s="206"/>
      <c r="BF97" s="206"/>
      <c r="BG97" s="206"/>
      <c r="BH97" s="206"/>
    </row>
    <row r="98" spans="1:60" outlineLevel="1" x14ac:dyDescent="0.2">
      <c r="A98" s="213"/>
      <c r="B98" s="214"/>
      <c r="C98" s="247" t="s">
        <v>240</v>
      </c>
      <c r="D98" s="216"/>
      <c r="E98" s="217">
        <v>10.5</v>
      </c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  <c r="R98" s="215"/>
      <c r="S98" s="215"/>
      <c r="T98" s="215"/>
      <c r="U98" s="215"/>
      <c r="V98" s="215"/>
      <c r="W98" s="215"/>
      <c r="X98" s="206"/>
      <c r="Y98" s="206"/>
      <c r="Z98" s="206"/>
      <c r="AA98" s="206"/>
      <c r="AB98" s="206"/>
      <c r="AC98" s="206"/>
      <c r="AD98" s="206"/>
      <c r="AE98" s="206"/>
      <c r="AF98" s="206"/>
      <c r="AG98" s="206" t="s">
        <v>124</v>
      </c>
      <c r="AH98" s="206">
        <v>0</v>
      </c>
      <c r="AI98" s="206"/>
      <c r="AJ98" s="206"/>
      <c r="AK98" s="206"/>
      <c r="AL98" s="206"/>
      <c r="AM98" s="206"/>
      <c r="AN98" s="206"/>
      <c r="AO98" s="206"/>
      <c r="AP98" s="206"/>
      <c r="AQ98" s="206"/>
      <c r="AR98" s="206"/>
      <c r="AS98" s="206"/>
      <c r="AT98" s="206"/>
      <c r="AU98" s="206"/>
      <c r="AV98" s="206"/>
      <c r="AW98" s="206"/>
      <c r="AX98" s="206"/>
      <c r="AY98" s="206"/>
      <c r="AZ98" s="206"/>
      <c r="BA98" s="206"/>
      <c r="BB98" s="206"/>
      <c r="BC98" s="206"/>
      <c r="BD98" s="206"/>
      <c r="BE98" s="206"/>
      <c r="BF98" s="206"/>
      <c r="BG98" s="206"/>
      <c r="BH98" s="206"/>
    </row>
    <row r="99" spans="1:60" outlineLevel="1" x14ac:dyDescent="0.2">
      <c r="A99" s="234">
        <v>27</v>
      </c>
      <c r="B99" s="235" t="s">
        <v>241</v>
      </c>
      <c r="C99" s="249" t="s">
        <v>242</v>
      </c>
      <c r="D99" s="236" t="s">
        <v>182</v>
      </c>
      <c r="E99" s="237">
        <v>8</v>
      </c>
      <c r="F99" s="238"/>
      <c r="G99" s="239">
        <f>ROUND(E99*F99,2)</f>
        <v>0</v>
      </c>
      <c r="H99" s="238"/>
      <c r="I99" s="239">
        <f>ROUND(E99*H99,2)</f>
        <v>0</v>
      </c>
      <c r="J99" s="238"/>
      <c r="K99" s="239">
        <f>ROUND(E99*J99,2)</f>
        <v>0</v>
      </c>
      <c r="L99" s="239">
        <v>21</v>
      </c>
      <c r="M99" s="239">
        <f>G99*(1+L99/100)</f>
        <v>0</v>
      </c>
      <c r="N99" s="239">
        <v>1.5E-3</v>
      </c>
      <c r="O99" s="239">
        <f>ROUND(E99*N99,2)</f>
        <v>0.01</v>
      </c>
      <c r="P99" s="239">
        <v>0</v>
      </c>
      <c r="Q99" s="239">
        <f>ROUND(E99*P99,2)</f>
        <v>0</v>
      </c>
      <c r="R99" s="239" t="s">
        <v>183</v>
      </c>
      <c r="S99" s="239" t="s">
        <v>119</v>
      </c>
      <c r="T99" s="240" t="s">
        <v>119</v>
      </c>
      <c r="U99" s="215">
        <v>0</v>
      </c>
      <c r="V99" s="215">
        <f>ROUND(E99*U99,2)</f>
        <v>0</v>
      </c>
      <c r="W99" s="215"/>
      <c r="X99" s="206"/>
      <c r="Y99" s="206"/>
      <c r="Z99" s="206"/>
      <c r="AA99" s="206"/>
      <c r="AB99" s="206"/>
      <c r="AC99" s="206"/>
      <c r="AD99" s="206"/>
      <c r="AE99" s="206"/>
      <c r="AF99" s="206"/>
      <c r="AG99" s="206" t="s">
        <v>184</v>
      </c>
      <c r="AH99" s="206"/>
      <c r="AI99" s="206"/>
      <c r="AJ99" s="206"/>
      <c r="AK99" s="206"/>
      <c r="AL99" s="206"/>
      <c r="AM99" s="206"/>
      <c r="AN99" s="206"/>
      <c r="AO99" s="206"/>
      <c r="AP99" s="206"/>
      <c r="AQ99" s="206"/>
      <c r="AR99" s="206"/>
      <c r="AS99" s="206"/>
      <c r="AT99" s="206"/>
      <c r="AU99" s="206"/>
      <c r="AV99" s="206"/>
      <c r="AW99" s="206"/>
      <c r="AX99" s="206"/>
      <c r="AY99" s="206"/>
      <c r="AZ99" s="206"/>
      <c r="BA99" s="206"/>
      <c r="BB99" s="206"/>
      <c r="BC99" s="206"/>
      <c r="BD99" s="206"/>
      <c r="BE99" s="206"/>
      <c r="BF99" s="206"/>
      <c r="BG99" s="206"/>
      <c r="BH99" s="206"/>
    </row>
    <row r="100" spans="1:60" outlineLevel="1" x14ac:dyDescent="0.2">
      <c r="A100" s="234">
        <v>28</v>
      </c>
      <c r="B100" s="235" t="s">
        <v>237</v>
      </c>
      <c r="C100" s="249" t="s">
        <v>243</v>
      </c>
      <c r="D100" s="236" t="s">
        <v>244</v>
      </c>
      <c r="E100" s="237">
        <v>20</v>
      </c>
      <c r="F100" s="238"/>
      <c r="G100" s="239">
        <f>ROUND(E100*F100,2)</f>
        <v>0</v>
      </c>
      <c r="H100" s="238"/>
      <c r="I100" s="239">
        <f>ROUND(E100*H100,2)</f>
        <v>0</v>
      </c>
      <c r="J100" s="238"/>
      <c r="K100" s="239">
        <f>ROUND(E100*J100,2)</f>
        <v>0</v>
      </c>
      <c r="L100" s="239">
        <v>21</v>
      </c>
      <c r="M100" s="239">
        <f>G100*(1+L100/100)</f>
        <v>0</v>
      </c>
      <c r="N100" s="239">
        <v>0</v>
      </c>
      <c r="O100" s="239">
        <f>ROUND(E100*N100,2)</f>
        <v>0</v>
      </c>
      <c r="P100" s="239">
        <v>0</v>
      </c>
      <c r="Q100" s="239">
        <f>ROUND(E100*P100,2)</f>
        <v>0</v>
      </c>
      <c r="R100" s="239"/>
      <c r="S100" s="239" t="s">
        <v>162</v>
      </c>
      <c r="T100" s="240" t="s">
        <v>163</v>
      </c>
      <c r="U100" s="215">
        <v>0</v>
      </c>
      <c r="V100" s="215">
        <f>ROUND(E100*U100,2)</f>
        <v>0</v>
      </c>
      <c r="W100" s="215"/>
      <c r="X100" s="206"/>
      <c r="Y100" s="206"/>
      <c r="Z100" s="206"/>
      <c r="AA100" s="206"/>
      <c r="AB100" s="206"/>
      <c r="AC100" s="206"/>
      <c r="AD100" s="206"/>
      <c r="AE100" s="206"/>
      <c r="AF100" s="206"/>
      <c r="AG100" s="206" t="s">
        <v>184</v>
      </c>
      <c r="AH100" s="206"/>
      <c r="AI100" s="206"/>
      <c r="AJ100" s="206"/>
      <c r="AK100" s="206"/>
      <c r="AL100" s="206"/>
      <c r="AM100" s="206"/>
      <c r="AN100" s="206"/>
      <c r="AO100" s="206"/>
      <c r="AP100" s="206"/>
      <c r="AQ100" s="206"/>
      <c r="AR100" s="206"/>
      <c r="AS100" s="206"/>
      <c r="AT100" s="206"/>
      <c r="AU100" s="206"/>
      <c r="AV100" s="206"/>
      <c r="AW100" s="206"/>
      <c r="AX100" s="206"/>
      <c r="AY100" s="206"/>
      <c r="AZ100" s="206"/>
      <c r="BA100" s="206"/>
      <c r="BB100" s="206"/>
      <c r="BC100" s="206"/>
      <c r="BD100" s="206"/>
      <c r="BE100" s="206"/>
      <c r="BF100" s="206"/>
      <c r="BG100" s="206"/>
      <c r="BH100" s="206"/>
    </row>
    <row r="101" spans="1:60" x14ac:dyDescent="0.2">
      <c r="A101" s="219" t="s">
        <v>113</v>
      </c>
      <c r="B101" s="220" t="s">
        <v>72</v>
      </c>
      <c r="C101" s="244" t="s">
        <v>73</v>
      </c>
      <c r="D101" s="221"/>
      <c r="E101" s="222"/>
      <c r="F101" s="223"/>
      <c r="G101" s="223">
        <f>SUMIF(AG102:AG108,"&lt;&gt;NOR",G102:G108)</f>
        <v>0</v>
      </c>
      <c r="H101" s="223"/>
      <c r="I101" s="223">
        <f>SUM(I102:I108)</f>
        <v>0</v>
      </c>
      <c r="J101" s="223"/>
      <c r="K101" s="223">
        <f>SUM(K102:K108)</f>
        <v>0</v>
      </c>
      <c r="L101" s="223"/>
      <c r="M101" s="223">
        <f>SUM(M102:M108)</f>
        <v>0</v>
      </c>
      <c r="N101" s="223"/>
      <c r="O101" s="223">
        <f>SUM(O102:O108)</f>
        <v>0.04</v>
      </c>
      <c r="P101" s="223"/>
      <c r="Q101" s="223">
        <f>SUM(Q102:Q108)</f>
        <v>5.95</v>
      </c>
      <c r="R101" s="223"/>
      <c r="S101" s="223"/>
      <c r="T101" s="224"/>
      <c r="U101" s="218"/>
      <c r="V101" s="218">
        <f>SUM(V102:V108)</f>
        <v>48.5</v>
      </c>
      <c r="W101" s="218"/>
      <c r="AG101" t="s">
        <v>114</v>
      </c>
    </row>
    <row r="102" spans="1:60" outlineLevel="1" x14ac:dyDescent="0.2">
      <c r="A102" s="225">
        <v>29</v>
      </c>
      <c r="B102" s="226" t="s">
        <v>245</v>
      </c>
      <c r="C102" s="245" t="s">
        <v>246</v>
      </c>
      <c r="D102" s="227" t="s">
        <v>131</v>
      </c>
      <c r="E102" s="228">
        <v>3.3075000000000001</v>
      </c>
      <c r="F102" s="229"/>
      <c r="G102" s="230">
        <f>ROUND(E102*F102,2)</f>
        <v>0</v>
      </c>
      <c r="H102" s="229"/>
      <c r="I102" s="230">
        <f>ROUND(E102*H102,2)</f>
        <v>0</v>
      </c>
      <c r="J102" s="229"/>
      <c r="K102" s="230">
        <f>ROUND(E102*J102,2)</f>
        <v>0</v>
      </c>
      <c r="L102" s="230">
        <v>21</v>
      </c>
      <c r="M102" s="230">
        <f>G102*(1+L102/100)</f>
        <v>0</v>
      </c>
      <c r="N102" s="230">
        <v>0</v>
      </c>
      <c r="O102" s="230">
        <f>ROUND(E102*N102,2)</f>
        <v>0</v>
      </c>
      <c r="P102" s="230">
        <v>1.8</v>
      </c>
      <c r="Q102" s="230">
        <f>ROUND(E102*P102,2)</f>
        <v>5.95</v>
      </c>
      <c r="R102" s="230" t="s">
        <v>247</v>
      </c>
      <c r="S102" s="230" t="s">
        <v>119</v>
      </c>
      <c r="T102" s="231" t="s">
        <v>119</v>
      </c>
      <c r="U102" s="215">
        <v>5.9560000000000004</v>
      </c>
      <c r="V102" s="215">
        <f>ROUND(E102*U102,2)</f>
        <v>19.7</v>
      </c>
      <c r="W102" s="215"/>
      <c r="X102" s="206"/>
      <c r="Y102" s="206"/>
      <c r="Z102" s="206"/>
      <c r="AA102" s="206"/>
      <c r="AB102" s="206"/>
      <c r="AC102" s="206"/>
      <c r="AD102" s="206"/>
      <c r="AE102" s="206"/>
      <c r="AF102" s="206"/>
      <c r="AG102" s="206" t="s">
        <v>120</v>
      </c>
      <c r="AH102" s="206"/>
      <c r="AI102" s="206"/>
      <c r="AJ102" s="206"/>
      <c r="AK102" s="206"/>
      <c r="AL102" s="206"/>
      <c r="AM102" s="206"/>
      <c r="AN102" s="206"/>
      <c r="AO102" s="206"/>
      <c r="AP102" s="206"/>
      <c r="AQ102" s="206"/>
      <c r="AR102" s="206"/>
      <c r="AS102" s="206"/>
      <c r="AT102" s="206"/>
      <c r="AU102" s="206"/>
      <c r="AV102" s="206"/>
      <c r="AW102" s="206"/>
      <c r="AX102" s="206"/>
      <c r="AY102" s="206"/>
      <c r="AZ102" s="206"/>
      <c r="BA102" s="206"/>
      <c r="BB102" s="206"/>
      <c r="BC102" s="206"/>
      <c r="BD102" s="206"/>
      <c r="BE102" s="206"/>
      <c r="BF102" s="206"/>
      <c r="BG102" s="206"/>
      <c r="BH102" s="206"/>
    </row>
    <row r="103" spans="1:60" outlineLevel="1" x14ac:dyDescent="0.2">
      <c r="A103" s="213"/>
      <c r="B103" s="214"/>
      <c r="C103" s="246" t="s">
        <v>248</v>
      </c>
      <c r="D103" s="232"/>
      <c r="E103" s="232"/>
      <c r="F103" s="232"/>
      <c r="G103" s="232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  <c r="R103" s="215"/>
      <c r="S103" s="215"/>
      <c r="T103" s="215"/>
      <c r="U103" s="215"/>
      <c r="V103" s="215"/>
      <c r="W103" s="215"/>
      <c r="X103" s="206"/>
      <c r="Y103" s="206"/>
      <c r="Z103" s="206"/>
      <c r="AA103" s="206"/>
      <c r="AB103" s="206"/>
      <c r="AC103" s="206"/>
      <c r="AD103" s="206"/>
      <c r="AE103" s="206"/>
      <c r="AF103" s="206"/>
      <c r="AG103" s="206" t="s">
        <v>122</v>
      </c>
      <c r="AH103" s="206"/>
      <c r="AI103" s="206"/>
      <c r="AJ103" s="206"/>
      <c r="AK103" s="206"/>
      <c r="AL103" s="206"/>
      <c r="AM103" s="206"/>
      <c r="AN103" s="206"/>
      <c r="AO103" s="206"/>
      <c r="AP103" s="206"/>
      <c r="AQ103" s="206"/>
      <c r="AR103" s="206"/>
      <c r="AS103" s="206"/>
      <c r="AT103" s="206"/>
      <c r="AU103" s="206"/>
      <c r="AV103" s="206"/>
      <c r="AW103" s="206"/>
      <c r="AX103" s="206"/>
      <c r="AY103" s="206"/>
      <c r="AZ103" s="206"/>
      <c r="BA103" s="206"/>
      <c r="BB103" s="206"/>
      <c r="BC103" s="206"/>
      <c r="BD103" s="206"/>
      <c r="BE103" s="206"/>
      <c r="BF103" s="206"/>
      <c r="BG103" s="206"/>
      <c r="BH103" s="206"/>
    </row>
    <row r="104" spans="1:60" outlineLevel="1" x14ac:dyDescent="0.2">
      <c r="A104" s="213"/>
      <c r="B104" s="214"/>
      <c r="C104" s="248" t="s">
        <v>249</v>
      </c>
      <c r="D104" s="233"/>
      <c r="E104" s="233"/>
      <c r="F104" s="233"/>
      <c r="G104" s="233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  <c r="R104" s="215"/>
      <c r="S104" s="215"/>
      <c r="T104" s="215"/>
      <c r="U104" s="215"/>
      <c r="V104" s="215"/>
      <c r="W104" s="215"/>
      <c r="X104" s="206"/>
      <c r="Y104" s="206"/>
      <c r="Z104" s="206"/>
      <c r="AA104" s="206"/>
      <c r="AB104" s="206"/>
      <c r="AC104" s="206"/>
      <c r="AD104" s="206"/>
      <c r="AE104" s="206"/>
      <c r="AF104" s="206"/>
      <c r="AG104" s="206" t="s">
        <v>143</v>
      </c>
      <c r="AH104" s="206"/>
      <c r="AI104" s="206"/>
      <c r="AJ104" s="206"/>
      <c r="AK104" s="206"/>
      <c r="AL104" s="206"/>
      <c r="AM104" s="206"/>
      <c r="AN104" s="206"/>
      <c r="AO104" s="206"/>
      <c r="AP104" s="206"/>
      <c r="AQ104" s="206"/>
      <c r="AR104" s="206"/>
      <c r="AS104" s="206"/>
      <c r="AT104" s="206"/>
      <c r="AU104" s="206"/>
      <c r="AV104" s="206"/>
      <c r="AW104" s="206"/>
      <c r="AX104" s="206"/>
      <c r="AY104" s="206"/>
      <c r="AZ104" s="206"/>
      <c r="BA104" s="206"/>
      <c r="BB104" s="206"/>
      <c r="BC104" s="206"/>
      <c r="BD104" s="206"/>
      <c r="BE104" s="206"/>
      <c r="BF104" s="206"/>
      <c r="BG104" s="206"/>
      <c r="BH104" s="206"/>
    </row>
    <row r="105" spans="1:60" outlineLevel="1" x14ac:dyDescent="0.2">
      <c r="A105" s="213"/>
      <c r="B105" s="214"/>
      <c r="C105" s="247" t="s">
        <v>250</v>
      </c>
      <c r="D105" s="216"/>
      <c r="E105" s="217">
        <v>3.3075000000000001</v>
      </c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  <c r="R105" s="215"/>
      <c r="S105" s="215"/>
      <c r="T105" s="215"/>
      <c r="U105" s="215"/>
      <c r="V105" s="215"/>
      <c r="W105" s="215"/>
      <c r="X105" s="206"/>
      <c r="Y105" s="206"/>
      <c r="Z105" s="206"/>
      <c r="AA105" s="206"/>
      <c r="AB105" s="206"/>
      <c r="AC105" s="206"/>
      <c r="AD105" s="206"/>
      <c r="AE105" s="206"/>
      <c r="AF105" s="206"/>
      <c r="AG105" s="206" t="s">
        <v>124</v>
      </c>
      <c r="AH105" s="206">
        <v>0</v>
      </c>
      <c r="AI105" s="206"/>
      <c r="AJ105" s="206"/>
      <c r="AK105" s="206"/>
      <c r="AL105" s="206"/>
      <c r="AM105" s="206"/>
      <c r="AN105" s="206"/>
      <c r="AO105" s="206"/>
      <c r="AP105" s="206"/>
      <c r="AQ105" s="206"/>
      <c r="AR105" s="206"/>
      <c r="AS105" s="206"/>
      <c r="AT105" s="206"/>
      <c r="AU105" s="206"/>
      <c r="AV105" s="206"/>
      <c r="AW105" s="206"/>
      <c r="AX105" s="206"/>
      <c r="AY105" s="206"/>
      <c r="AZ105" s="206"/>
      <c r="BA105" s="206"/>
      <c r="BB105" s="206"/>
      <c r="BC105" s="206"/>
      <c r="BD105" s="206"/>
      <c r="BE105" s="206"/>
      <c r="BF105" s="206"/>
      <c r="BG105" s="206"/>
      <c r="BH105" s="206"/>
    </row>
    <row r="106" spans="1:60" outlineLevel="1" x14ac:dyDescent="0.2">
      <c r="A106" s="225">
        <v>30</v>
      </c>
      <c r="B106" s="226" t="s">
        <v>251</v>
      </c>
      <c r="C106" s="245" t="s">
        <v>252</v>
      </c>
      <c r="D106" s="227" t="s">
        <v>234</v>
      </c>
      <c r="E106" s="228">
        <v>16</v>
      </c>
      <c r="F106" s="229"/>
      <c r="G106" s="230">
        <f>ROUND(E106*F106,2)</f>
        <v>0</v>
      </c>
      <c r="H106" s="229"/>
      <c r="I106" s="230">
        <f>ROUND(E106*H106,2)</f>
        <v>0</v>
      </c>
      <c r="J106" s="229"/>
      <c r="K106" s="230">
        <f>ROUND(E106*J106,2)</f>
        <v>0</v>
      </c>
      <c r="L106" s="230">
        <v>21</v>
      </c>
      <c r="M106" s="230">
        <f>G106*(1+L106/100)</f>
        <v>0</v>
      </c>
      <c r="N106" s="230">
        <v>2.6800000000000001E-3</v>
      </c>
      <c r="O106" s="230">
        <f>ROUND(E106*N106,2)</f>
        <v>0.04</v>
      </c>
      <c r="P106" s="230">
        <v>0</v>
      </c>
      <c r="Q106" s="230">
        <f>ROUND(E106*P106,2)</f>
        <v>0</v>
      </c>
      <c r="R106" s="230" t="s">
        <v>247</v>
      </c>
      <c r="S106" s="230" t="s">
        <v>119</v>
      </c>
      <c r="T106" s="231" t="s">
        <v>119</v>
      </c>
      <c r="U106" s="215">
        <v>1.8</v>
      </c>
      <c r="V106" s="215">
        <f>ROUND(E106*U106,2)</f>
        <v>28.8</v>
      </c>
      <c r="W106" s="215"/>
      <c r="X106" s="206"/>
      <c r="Y106" s="206"/>
      <c r="Z106" s="206"/>
      <c r="AA106" s="206"/>
      <c r="AB106" s="206"/>
      <c r="AC106" s="206"/>
      <c r="AD106" s="206"/>
      <c r="AE106" s="206"/>
      <c r="AF106" s="206"/>
      <c r="AG106" s="206" t="s">
        <v>120</v>
      </c>
      <c r="AH106" s="206"/>
      <c r="AI106" s="206"/>
      <c r="AJ106" s="206"/>
      <c r="AK106" s="206"/>
      <c r="AL106" s="206"/>
      <c r="AM106" s="206"/>
      <c r="AN106" s="206"/>
      <c r="AO106" s="206"/>
      <c r="AP106" s="206"/>
      <c r="AQ106" s="206"/>
      <c r="AR106" s="206"/>
      <c r="AS106" s="206"/>
      <c r="AT106" s="206"/>
      <c r="AU106" s="206"/>
      <c r="AV106" s="206"/>
      <c r="AW106" s="206"/>
      <c r="AX106" s="206"/>
      <c r="AY106" s="206"/>
      <c r="AZ106" s="206"/>
      <c r="BA106" s="206"/>
      <c r="BB106" s="206"/>
      <c r="BC106" s="206"/>
      <c r="BD106" s="206"/>
      <c r="BE106" s="206"/>
      <c r="BF106" s="206"/>
      <c r="BG106" s="206"/>
      <c r="BH106" s="206"/>
    </row>
    <row r="107" spans="1:60" outlineLevel="1" x14ac:dyDescent="0.2">
      <c r="A107" s="213"/>
      <c r="B107" s="214"/>
      <c r="C107" s="250" t="s">
        <v>253</v>
      </c>
      <c r="D107" s="241"/>
      <c r="E107" s="241"/>
      <c r="F107" s="241"/>
      <c r="G107" s="241"/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  <c r="R107" s="215"/>
      <c r="S107" s="215"/>
      <c r="T107" s="215"/>
      <c r="U107" s="215"/>
      <c r="V107" s="215"/>
      <c r="W107" s="215"/>
      <c r="X107" s="206"/>
      <c r="Y107" s="206"/>
      <c r="Z107" s="206"/>
      <c r="AA107" s="206"/>
      <c r="AB107" s="206"/>
      <c r="AC107" s="206"/>
      <c r="AD107" s="206"/>
      <c r="AE107" s="206"/>
      <c r="AF107" s="206"/>
      <c r="AG107" s="206" t="s">
        <v>143</v>
      </c>
      <c r="AH107" s="206"/>
      <c r="AI107" s="206"/>
      <c r="AJ107" s="206"/>
      <c r="AK107" s="206"/>
      <c r="AL107" s="206"/>
      <c r="AM107" s="206"/>
      <c r="AN107" s="206"/>
      <c r="AO107" s="206"/>
      <c r="AP107" s="206"/>
      <c r="AQ107" s="206"/>
      <c r="AR107" s="206"/>
      <c r="AS107" s="206"/>
      <c r="AT107" s="206"/>
      <c r="AU107" s="206"/>
      <c r="AV107" s="206"/>
      <c r="AW107" s="206"/>
      <c r="AX107" s="206"/>
      <c r="AY107" s="206"/>
      <c r="AZ107" s="206"/>
      <c r="BA107" s="206"/>
      <c r="BB107" s="206"/>
      <c r="BC107" s="206"/>
      <c r="BD107" s="206"/>
      <c r="BE107" s="206"/>
      <c r="BF107" s="206"/>
      <c r="BG107" s="206"/>
      <c r="BH107" s="206"/>
    </row>
    <row r="108" spans="1:60" outlineLevel="1" x14ac:dyDescent="0.2">
      <c r="A108" s="213"/>
      <c r="B108" s="214"/>
      <c r="C108" s="247" t="s">
        <v>236</v>
      </c>
      <c r="D108" s="216"/>
      <c r="E108" s="217">
        <v>16</v>
      </c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  <c r="R108" s="215"/>
      <c r="S108" s="215"/>
      <c r="T108" s="215"/>
      <c r="U108" s="215"/>
      <c r="V108" s="215"/>
      <c r="W108" s="215"/>
      <c r="X108" s="206"/>
      <c r="Y108" s="206"/>
      <c r="Z108" s="206"/>
      <c r="AA108" s="206"/>
      <c r="AB108" s="206"/>
      <c r="AC108" s="206"/>
      <c r="AD108" s="206"/>
      <c r="AE108" s="206"/>
      <c r="AF108" s="206"/>
      <c r="AG108" s="206" t="s">
        <v>124</v>
      </c>
      <c r="AH108" s="206">
        <v>0</v>
      </c>
      <c r="AI108" s="206"/>
      <c r="AJ108" s="206"/>
      <c r="AK108" s="206"/>
      <c r="AL108" s="206"/>
      <c r="AM108" s="206"/>
      <c r="AN108" s="206"/>
      <c r="AO108" s="206"/>
      <c r="AP108" s="206"/>
      <c r="AQ108" s="206"/>
      <c r="AR108" s="206"/>
      <c r="AS108" s="206"/>
      <c r="AT108" s="206"/>
      <c r="AU108" s="206"/>
      <c r="AV108" s="206"/>
      <c r="AW108" s="206"/>
      <c r="AX108" s="206"/>
      <c r="AY108" s="206"/>
      <c r="AZ108" s="206"/>
      <c r="BA108" s="206"/>
      <c r="BB108" s="206"/>
      <c r="BC108" s="206"/>
      <c r="BD108" s="206"/>
      <c r="BE108" s="206"/>
      <c r="BF108" s="206"/>
      <c r="BG108" s="206"/>
      <c r="BH108" s="206"/>
    </row>
    <row r="109" spans="1:60" x14ac:dyDescent="0.2">
      <c r="A109" s="219" t="s">
        <v>113</v>
      </c>
      <c r="B109" s="220" t="s">
        <v>74</v>
      </c>
      <c r="C109" s="244" t="s">
        <v>75</v>
      </c>
      <c r="D109" s="221"/>
      <c r="E109" s="222"/>
      <c r="F109" s="223"/>
      <c r="G109" s="223">
        <f>SUMIF(AG110:AG113,"&lt;&gt;NOR",G110:G113)</f>
        <v>0</v>
      </c>
      <c r="H109" s="223"/>
      <c r="I109" s="223">
        <f>SUM(I110:I113)</f>
        <v>0</v>
      </c>
      <c r="J109" s="223"/>
      <c r="K109" s="223">
        <f>SUM(K110:K113)</f>
        <v>0</v>
      </c>
      <c r="L109" s="223"/>
      <c r="M109" s="223">
        <f>SUM(M110:M113)</f>
        <v>0</v>
      </c>
      <c r="N109" s="223"/>
      <c r="O109" s="223">
        <f>SUM(O110:O113)</f>
        <v>0.4</v>
      </c>
      <c r="P109" s="223"/>
      <c r="Q109" s="223">
        <f>SUM(Q110:Q113)</f>
        <v>0</v>
      </c>
      <c r="R109" s="223"/>
      <c r="S109" s="223"/>
      <c r="T109" s="224"/>
      <c r="U109" s="218"/>
      <c r="V109" s="218">
        <f>SUM(V110:V113)</f>
        <v>13.05</v>
      </c>
      <c r="W109" s="218"/>
      <c r="AG109" t="s">
        <v>114</v>
      </c>
    </row>
    <row r="110" spans="1:60" ht="33.75" outlineLevel="1" x14ac:dyDescent="0.2">
      <c r="A110" s="225">
        <v>31</v>
      </c>
      <c r="B110" s="226" t="s">
        <v>254</v>
      </c>
      <c r="C110" s="245" t="s">
        <v>255</v>
      </c>
      <c r="D110" s="227" t="s">
        <v>234</v>
      </c>
      <c r="E110" s="228">
        <v>22.05</v>
      </c>
      <c r="F110" s="229"/>
      <c r="G110" s="230">
        <f>ROUND(E110*F110,2)</f>
        <v>0</v>
      </c>
      <c r="H110" s="229"/>
      <c r="I110" s="230">
        <f>ROUND(E110*H110,2)</f>
        <v>0</v>
      </c>
      <c r="J110" s="229"/>
      <c r="K110" s="230">
        <f>ROUND(E110*J110,2)</f>
        <v>0</v>
      </c>
      <c r="L110" s="230">
        <v>21</v>
      </c>
      <c r="M110" s="230">
        <f>G110*(1+L110/100)</f>
        <v>0</v>
      </c>
      <c r="N110" s="230">
        <v>1.8069999999999999E-2</v>
      </c>
      <c r="O110" s="230">
        <f>ROUND(E110*N110,2)</f>
        <v>0.4</v>
      </c>
      <c r="P110" s="230">
        <v>0</v>
      </c>
      <c r="Q110" s="230">
        <f>ROUND(E110*P110,2)</f>
        <v>0</v>
      </c>
      <c r="R110" s="230" t="s">
        <v>247</v>
      </c>
      <c r="S110" s="230" t="s">
        <v>119</v>
      </c>
      <c r="T110" s="231" t="s">
        <v>119</v>
      </c>
      <c r="U110" s="215">
        <v>0.59199999999999997</v>
      </c>
      <c r="V110" s="215">
        <f>ROUND(E110*U110,2)</f>
        <v>13.05</v>
      </c>
      <c r="W110" s="215"/>
      <c r="X110" s="206"/>
      <c r="Y110" s="206"/>
      <c r="Z110" s="206"/>
      <c r="AA110" s="206"/>
      <c r="AB110" s="206"/>
      <c r="AC110" s="206"/>
      <c r="AD110" s="206"/>
      <c r="AE110" s="206"/>
      <c r="AF110" s="206"/>
      <c r="AG110" s="206" t="s">
        <v>120</v>
      </c>
      <c r="AH110" s="206"/>
      <c r="AI110" s="206"/>
      <c r="AJ110" s="206"/>
      <c r="AK110" s="206"/>
      <c r="AL110" s="206"/>
      <c r="AM110" s="206"/>
      <c r="AN110" s="206"/>
      <c r="AO110" s="206"/>
      <c r="AP110" s="206"/>
      <c r="AQ110" s="206"/>
      <c r="AR110" s="206"/>
      <c r="AS110" s="206"/>
      <c r="AT110" s="206"/>
      <c r="AU110" s="206"/>
      <c r="AV110" s="206"/>
      <c r="AW110" s="206"/>
      <c r="AX110" s="206"/>
      <c r="AY110" s="206"/>
      <c r="AZ110" s="206"/>
      <c r="BA110" s="206"/>
      <c r="BB110" s="206"/>
      <c r="BC110" s="206"/>
      <c r="BD110" s="206"/>
      <c r="BE110" s="206"/>
      <c r="BF110" s="206"/>
      <c r="BG110" s="206"/>
      <c r="BH110" s="206"/>
    </row>
    <row r="111" spans="1:60" outlineLevel="1" x14ac:dyDescent="0.2">
      <c r="A111" s="213"/>
      <c r="B111" s="214"/>
      <c r="C111" s="250" t="s">
        <v>300</v>
      </c>
      <c r="D111" s="241"/>
      <c r="E111" s="241"/>
      <c r="F111" s="241"/>
      <c r="G111" s="241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  <c r="R111" s="215"/>
      <c r="S111" s="215"/>
      <c r="T111" s="215"/>
      <c r="U111" s="215"/>
      <c r="V111" s="215"/>
      <c r="W111" s="215"/>
      <c r="X111" s="206"/>
      <c r="Y111" s="206"/>
      <c r="Z111" s="206"/>
      <c r="AA111" s="206"/>
      <c r="AB111" s="206"/>
      <c r="AC111" s="206"/>
      <c r="AD111" s="206"/>
      <c r="AE111" s="206"/>
      <c r="AF111" s="206"/>
      <c r="AG111" s="206" t="s">
        <v>143</v>
      </c>
      <c r="AH111" s="206"/>
      <c r="AI111" s="206"/>
      <c r="AJ111" s="206"/>
      <c r="AK111" s="206"/>
      <c r="AL111" s="206"/>
      <c r="AM111" s="206"/>
      <c r="AN111" s="206"/>
      <c r="AO111" s="206"/>
      <c r="AP111" s="206"/>
      <c r="AQ111" s="206"/>
      <c r="AR111" s="206"/>
      <c r="AS111" s="206"/>
      <c r="AT111" s="206"/>
      <c r="AU111" s="206"/>
      <c r="AV111" s="206"/>
      <c r="AW111" s="206"/>
      <c r="AX111" s="206"/>
      <c r="AY111" s="206"/>
      <c r="AZ111" s="206"/>
      <c r="BA111" s="206"/>
      <c r="BB111" s="206"/>
      <c r="BC111" s="206"/>
      <c r="BD111" s="206"/>
      <c r="BE111" s="206"/>
      <c r="BF111" s="206"/>
      <c r="BG111" s="206"/>
      <c r="BH111" s="206"/>
    </row>
    <row r="112" spans="1:60" outlineLevel="1" x14ac:dyDescent="0.2">
      <c r="A112" s="213"/>
      <c r="B112" s="214"/>
      <c r="C112" s="247" t="s">
        <v>193</v>
      </c>
      <c r="D112" s="216"/>
      <c r="E112" s="217">
        <v>11.925000000000001</v>
      </c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  <c r="R112" s="215"/>
      <c r="S112" s="215"/>
      <c r="T112" s="215"/>
      <c r="U112" s="215"/>
      <c r="V112" s="215"/>
      <c r="W112" s="215"/>
      <c r="X112" s="206"/>
      <c r="Y112" s="206"/>
      <c r="Z112" s="206"/>
      <c r="AA112" s="206"/>
      <c r="AB112" s="206"/>
      <c r="AC112" s="206"/>
      <c r="AD112" s="206"/>
      <c r="AE112" s="206"/>
      <c r="AF112" s="206"/>
      <c r="AG112" s="206" t="s">
        <v>124</v>
      </c>
      <c r="AH112" s="206">
        <v>0</v>
      </c>
      <c r="AI112" s="206"/>
      <c r="AJ112" s="206"/>
      <c r="AK112" s="206"/>
      <c r="AL112" s="206"/>
      <c r="AM112" s="206"/>
      <c r="AN112" s="206"/>
      <c r="AO112" s="206"/>
      <c r="AP112" s="206"/>
      <c r="AQ112" s="206"/>
      <c r="AR112" s="206"/>
      <c r="AS112" s="206"/>
      <c r="AT112" s="206"/>
      <c r="AU112" s="206"/>
      <c r="AV112" s="206"/>
      <c r="AW112" s="206"/>
      <c r="AX112" s="206"/>
      <c r="AY112" s="206"/>
      <c r="AZ112" s="206"/>
      <c r="BA112" s="206"/>
      <c r="BB112" s="206"/>
      <c r="BC112" s="206"/>
      <c r="BD112" s="206"/>
      <c r="BE112" s="206"/>
      <c r="BF112" s="206"/>
      <c r="BG112" s="206"/>
      <c r="BH112" s="206"/>
    </row>
    <row r="113" spans="1:60" ht="22.5" outlineLevel="1" x14ac:dyDescent="0.2">
      <c r="A113" s="213"/>
      <c r="B113" s="214"/>
      <c r="C113" s="247" t="s">
        <v>194</v>
      </c>
      <c r="D113" s="216"/>
      <c r="E113" s="217">
        <v>10.125</v>
      </c>
      <c r="F113" s="215"/>
      <c r="G113" s="215"/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  <c r="R113" s="215"/>
      <c r="S113" s="215"/>
      <c r="T113" s="215"/>
      <c r="U113" s="215"/>
      <c r="V113" s="215"/>
      <c r="W113" s="215"/>
      <c r="X113" s="206"/>
      <c r="Y113" s="206"/>
      <c r="Z113" s="206"/>
      <c r="AA113" s="206"/>
      <c r="AB113" s="206"/>
      <c r="AC113" s="206"/>
      <c r="AD113" s="206"/>
      <c r="AE113" s="206"/>
      <c r="AF113" s="206"/>
      <c r="AG113" s="206" t="s">
        <v>124</v>
      </c>
      <c r="AH113" s="206">
        <v>0</v>
      </c>
      <c r="AI113" s="206"/>
      <c r="AJ113" s="206"/>
      <c r="AK113" s="206"/>
      <c r="AL113" s="206"/>
      <c r="AM113" s="206"/>
      <c r="AN113" s="206"/>
      <c r="AO113" s="206"/>
      <c r="AP113" s="206"/>
      <c r="AQ113" s="206"/>
      <c r="AR113" s="206"/>
      <c r="AS113" s="206"/>
      <c r="AT113" s="206"/>
      <c r="AU113" s="206"/>
      <c r="AV113" s="206"/>
      <c r="AW113" s="206"/>
      <c r="AX113" s="206"/>
      <c r="AY113" s="206"/>
      <c r="AZ113" s="206"/>
      <c r="BA113" s="206"/>
      <c r="BB113" s="206"/>
      <c r="BC113" s="206"/>
      <c r="BD113" s="206"/>
      <c r="BE113" s="206"/>
      <c r="BF113" s="206"/>
      <c r="BG113" s="206"/>
      <c r="BH113" s="206"/>
    </row>
    <row r="114" spans="1:60" x14ac:dyDescent="0.2">
      <c r="A114" s="219" t="s">
        <v>113</v>
      </c>
      <c r="B114" s="220" t="s">
        <v>76</v>
      </c>
      <c r="C114" s="244" t="s">
        <v>77</v>
      </c>
      <c r="D114" s="221"/>
      <c r="E114" s="222"/>
      <c r="F114" s="223"/>
      <c r="G114" s="223">
        <f>SUMIF(AG115:AG116,"&lt;&gt;NOR",G115:G116)</f>
        <v>0</v>
      </c>
      <c r="H114" s="223"/>
      <c r="I114" s="223">
        <f>SUM(I115:I116)</f>
        <v>0</v>
      </c>
      <c r="J114" s="223"/>
      <c r="K114" s="223">
        <f>SUM(K115:K116)</f>
        <v>0</v>
      </c>
      <c r="L114" s="223"/>
      <c r="M114" s="223">
        <f>SUM(M115:M116)</f>
        <v>0</v>
      </c>
      <c r="N114" s="223"/>
      <c r="O114" s="223">
        <f>SUM(O115:O116)</f>
        <v>0</v>
      </c>
      <c r="P114" s="223"/>
      <c r="Q114" s="223">
        <f>SUM(Q115:Q116)</f>
        <v>0</v>
      </c>
      <c r="R114" s="223"/>
      <c r="S114" s="223"/>
      <c r="T114" s="224"/>
      <c r="U114" s="218"/>
      <c r="V114" s="218">
        <f>SUM(V115:V116)</f>
        <v>2.46</v>
      </c>
      <c r="W114" s="218"/>
      <c r="AG114" t="s">
        <v>114</v>
      </c>
    </row>
    <row r="115" spans="1:60" ht="22.5" outlineLevel="1" x14ac:dyDescent="0.2">
      <c r="A115" s="225">
        <v>32</v>
      </c>
      <c r="B115" s="226" t="s">
        <v>256</v>
      </c>
      <c r="C115" s="245" t="s">
        <v>257</v>
      </c>
      <c r="D115" s="227" t="s">
        <v>152</v>
      </c>
      <c r="E115" s="228">
        <v>8</v>
      </c>
      <c r="F115" s="229"/>
      <c r="G115" s="230">
        <f>ROUND(E115*F115,2)</f>
        <v>0</v>
      </c>
      <c r="H115" s="229"/>
      <c r="I115" s="230">
        <f>ROUND(E115*H115,2)</f>
        <v>0</v>
      </c>
      <c r="J115" s="229"/>
      <c r="K115" s="230">
        <f>ROUND(E115*J115,2)</f>
        <v>0</v>
      </c>
      <c r="L115" s="230">
        <v>21</v>
      </c>
      <c r="M115" s="230">
        <f>G115*(1+L115/100)</f>
        <v>0</v>
      </c>
      <c r="N115" s="230">
        <v>0</v>
      </c>
      <c r="O115" s="230">
        <f>ROUND(E115*N115,2)</f>
        <v>0</v>
      </c>
      <c r="P115" s="230">
        <v>0</v>
      </c>
      <c r="Q115" s="230">
        <f>ROUND(E115*P115,2)</f>
        <v>0</v>
      </c>
      <c r="R115" s="230" t="s">
        <v>215</v>
      </c>
      <c r="S115" s="230" t="s">
        <v>119</v>
      </c>
      <c r="T115" s="231" t="s">
        <v>119</v>
      </c>
      <c r="U115" s="215">
        <v>0.307</v>
      </c>
      <c r="V115" s="215">
        <f>ROUND(E115*U115,2)</f>
        <v>2.46</v>
      </c>
      <c r="W115" s="215"/>
      <c r="X115" s="206"/>
      <c r="Y115" s="206"/>
      <c r="Z115" s="206"/>
      <c r="AA115" s="206"/>
      <c r="AB115" s="206"/>
      <c r="AC115" s="206"/>
      <c r="AD115" s="206"/>
      <c r="AE115" s="206"/>
      <c r="AF115" s="206"/>
      <c r="AG115" s="206" t="s">
        <v>120</v>
      </c>
      <c r="AH115" s="206"/>
      <c r="AI115" s="206"/>
      <c r="AJ115" s="206"/>
      <c r="AK115" s="206"/>
      <c r="AL115" s="206"/>
      <c r="AM115" s="206"/>
      <c r="AN115" s="206"/>
      <c r="AO115" s="206"/>
      <c r="AP115" s="206"/>
      <c r="AQ115" s="206"/>
      <c r="AR115" s="206"/>
      <c r="AS115" s="206"/>
      <c r="AT115" s="206"/>
      <c r="AU115" s="206"/>
      <c r="AV115" s="206"/>
      <c r="AW115" s="206"/>
      <c r="AX115" s="206"/>
      <c r="AY115" s="206"/>
      <c r="AZ115" s="206"/>
      <c r="BA115" s="206"/>
      <c r="BB115" s="206"/>
      <c r="BC115" s="206"/>
      <c r="BD115" s="206"/>
      <c r="BE115" s="206"/>
      <c r="BF115" s="206"/>
      <c r="BG115" s="206"/>
      <c r="BH115" s="206"/>
    </row>
    <row r="116" spans="1:60" ht="22.5" outlineLevel="1" x14ac:dyDescent="0.2">
      <c r="A116" s="213"/>
      <c r="B116" s="214"/>
      <c r="C116" s="246" t="s">
        <v>258</v>
      </c>
      <c r="D116" s="232"/>
      <c r="E116" s="232"/>
      <c r="F116" s="232"/>
      <c r="G116" s="232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  <c r="R116" s="215"/>
      <c r="S116" s="215"/>
      <c r="T116" s="215"/>
      <c r="U116" s="215"/>
      <c r="V116" s="215"/>
      <c r="W116" s="215"/>
      <c r="X116" s="206"/>
      <c r="Y116" s="206"/>
      <c r="Z116" s="206"/>
      <c r="AA116" s="206"/>
      <c r="AB116" s="206"/>
      <c r="AC116" s="206"/>
      <c r="AD116" s="206"/>
      <c r="AE116" s="206"/>
      <c r="AF116" s="206"/>
      <c r="AG116" s="206" t="s">
        <v>122</v>
      </c>
      <c r="AH116" s="206"/>
      <c r="AI116" s="206"/>
      <c r="AJ116" s="206"/>
      <c r="AK116" s="206"/>
      <c r="AL116" s="206"/>
      <c r="AM116" s="206"/>
      <c r="AN116" s="206"/>
      <c r="AO116" s="206"/>
      <c r="AP116" s="206"/>
      <c r="AQ116" s="206"/>
      <c r="AR116" s="206"/>
      <c r="AS116" s="206"/>
      <c r="AT116" s="206"/>
      <c r="AU116" s="206"/>
      <c r="AV116" s="206"/>
      <c r="AW116" s="206"/>
      <c r="AX116" s="206"/>
      <c r="AY116" s="206"/>
      <c r="AZ116" s="206"/>
      <c r="BA116" s="242" t="str">
        <f>C116</f>
        <v>přesun hmot pro budovy občanské výstavby (JKSO 801), budovy pro bydlení (JKSO 803) budovy pro výrobu a služby (JKSO 812) s nosnou svislou konstrukcí zděnou z cihel nebo tvárnic nebo kovovou</v>
      </c>
      <c r="BB116" s="206"/>
      <c r="BC116" s="206"/>
      <c r="BD116" s="206"/>
      <c r="BE116" s="206"/>
      <c r="BF116" s="206"/>
      <c r="BG116" s="206"/>
      <c r="BH116" s="206"/>
    </row>
    <row r="117" spans="1:60" x14ac:dyDescent="0.2">
      <c r="A117" s="219" t="s">
        <v>113</v>
      </c>
      <c r="B117" s="220" t="s">
        <v>78</v>
      </c>
      <c r="C117" s="244" t="s">
        <v>79</v>
      </c>
      <c r="D117" s="221"/>
      <c r="E117" s="222"/>
      <c r="F117" s="223"/>
      <c r="G117" s="223">
        <f>SUMIF(AG118:AG121,"&lt;&gt;NOR",G118:G121)</f>
        <v>0</v>
      </c>
      <c r="H117" s="223"/>
      <c r="I117" s="223">
        <f>SUM(I118:I121)</f>
        <v>0</v>
      </c>
      <c r="J117" s="223"/>
      <c r="K117" s="223">
        <f>SUM(K118:K121)</f>
        <v>0</v>
      </c>
      <c r="L117" s="223"/>
      <c r="M117" s="223">
        <f>SUM(M118:M121)</f>
        <v>0</v>
      </c>
      <c r="N117" s="223"/>
      <c r="O117" s="223">
        <f>SUM(O118:O121)</f>
        <v>0.21</v>
      </c>
      <c r="P117" s="223"/>
      <c r="Q117" s="223">
        <f>SUM(Q118:Q121)</f>
        <v>0</v>
      </c>
      <c r="R117" s="223"/>
      <c r="S117" s="223"/>
      <c r="T117" s="224"/>
      <c r="U117" s="218"/>
      <c r="V117" s="218">
        <f>SUM(V118:V121)</f>
        <v>19.239999999999998</v>
      </c>
      <c r="W117" s="218"/>
      <c r="AG117" t="s">
        <v>114</v>
      </c>
    </row>
    <row r="118" spans="1:60" outlineLevel="1" x14ac:dyDescent="0.2">
      <c r="A118" s="225">
        <v>33</v>
      </c>
      <c r="B118" s="226" t="s">
        <v>259</v>
      </c>
      <c r="C118" s="245" t="s">
        <v>260</v>
      </c>
      <c r="D118" s="227" t="s">
        <v>117</v>
      </c>
      <c r="E118" s="228">
        <v>49.98</v>
      </c>
      <c r="F118" s="229"/>
      <c r="G118" s="230">
        <f>ROUND(E118*F118,2)</f>
        <v>0</v>
      </c>
      <c r="H118" s="229"/>
      <c r="I118" s="230">
        <f>ROUND(E118*H118,2)</f>
        <v>0</v>
      </c>
      <c r="J118" s="229"/>
      <c r="K118" s="230">
        <f>ROUND(E118*J118,2)</f>
        <v>0</v>
      </c>
      <c r="L118" s="230">
        <v>21</v>
      </c>
      <c r="M118" s="230">
        <f>G118*(1+L118/100)</f>
        <v>0</v>
      </c>
      <c r="N118" s="230">
        <v>4.1999999999999997E-3</v>
      </c>
      <c r="O118" s="230">
        <f>ROUND(E118*N118,2)</f>
        <v>0.21</v>
      </c>
      <c r="P118" s="230">
        <v>0</v>
      </c>
      <c r="Q118" s="230">
        <f>ROUND(E118*P118,2)</f>
        <v>0</v>
      </c>
      <c r="R118" s="230" t="s">
        <v>261</v>
      </c>
      <c r="S118" s="230" t="s">
        <v>119</v>
      </c>
      <c r="T118" s="231" t="s">
        <v>119</v>
      </c>
      <c r="U118" s="215">
        <v>0.38500000000000001</v>
      </c>
      <c r="V118" s="215">
        <f>ROUND(E118*U118,2)</f>
        <v>19.239999999999998</v>
      </c>
      <c r="W118" s="215"/>
      <c r="X118" s="206"/>
      <c r="Y118" s="206"/>
      <c r="Z118" s="206"/>
      <c r="AA118" s="206"/>
      <c r="AB118" s="206"/>
      <c r="AC118" s="206"/>
      <c r="AD118" s="206"/>
      <c r="AE118" s="206"/>
      <c r="AF118" s="206"/>
      <c r="AG118" s="206" t="s">
        <v>120</v>
      </c>
      <c r="AH118" s="206"/>
      <c r="AI118" s="206"/>
      <c r="AJ118" s="206"/>
      <c r="AK118" s="206"/>
      <c r="AL118" s="206"/>
      <c r="AM118" s="206"/>
      <c r="AN118" s="206"/>
      <c r="AO118" s="206"/>
      <c r="AP118" s="206"/>
      <c r="AQ118" s="206"/>
      <c r="AR118" s="206"/>
      <c r="AS118" s="206"/>
      <c r="AT118" s="206"/>
      <c r="AU118" s="206"/>
      <c r="AV118" s="206"/>
      <c r="AW118" s="206"/>
      <c r="AX118" s="206"/>
      <c r="AY118" s="206"/>
      <c r="AZ118" s="206"/>
      <c r="BA118" s="206"/>
      <c r="BB118" s="206"/>
      <c r="BC118" s="206"/>
      <c r="BD118" s="206"/>
      <c r="BE118" s="206"/>
      <c r="BF118" s="206"/>
      <c r="BG118" s="206"/>
      <c r="BH118" s="206"/>
    </row>
    <row r="119" spans="1:60" outlineLevel="1" x14ac:dyDescent="0.2">
      <c r="A119" s="213"/>
      <c r="B119" s="214"/>
      <c r="C119" s="250" t="s">
        <v>262</v>
      </c>
      <c r="D119" s="241"/>
      <c r="E119" s="241"/>
      <c r="F119" s="241"/>
      <c r="G119" s="241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  <c r="R119" s="215"/>
      <c r="S119" s="215"/>
      <c r="T119" s="215"/>
      <c r="U119" s="215"/>
      <c r="V119" s="215"/>
      <c r="W119" s="215"/>
      <c r="X119" s="206"/>
      <c r="Y119" s="206"/>
      <c r="Z119" s="206"/>
      <c r="AA119" s="206"/>
      <c r="AB119" s="206"/>
      <c r="AC119" s="206"/>
      <c r="AD119" s="206"/>
      <c r="AE119" s="206"/>
      <c r="AF119" s="206"/>
      <c r="AG119" s="206" t="s">
        <v>143</v>
      </c>
      <c r="AH119" s="206"/>
      <c r="AI119" s="206"/>
      <c r="AJ119" s="206"/>
      <c r="AK119" s="206"/>
      <c r="AL119" s="206"/>
      <c r="AM119" s="206"/>
      <c r="AN119" s="206"/>
      <c r="AO119" s="206"/>
      <c r="AP119" s="206"/>
      <c r="AQ119" s="206"/>
      <c r="AR119" s="206"/>
      <c r="AS119" s="206"/>
      <c r="AT119" s="206"/>
      <c r="AU119" s="206"/>
      <c r="AV119" s="206"/>
      <c r="AW119" s="206"/>
      <c r="AX119" s="206"/>
      <c r="AY119" s="206"/>
      <c r="AZ119" s="206"/>
      <c r="BA119" s="206"/>
      <c r="BB119" s="206"/>
      <c r="BC119" s="206"/>
      <c r="BD119" s="206"/>
      <c r="BE119" s="206"/>
      <c r="BF119" s="206"/>
      <c r="BG119" s="206"/>
      <c r="BH119" s="206"/>
    </row>
    <row r="120" spans="1:60" outlineLevel="1" x14ac:dyDescent="0.2">
      <c r="A120" s="213"/>
      <c r="B120" s="214"/>
      <c r="C120" s="247" t="s">
        <v>263</v>
      </c>
      <c r="D120" s="216"/>
      <c r="E120" s="217">
        <v>27.03</v>
      </c>
      <c r="F120" s="215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  <c r="R120" s="215"/>
      <c r="S120" s="215"/>
      <c r="T120" s="215"/>
      <c r="U120" s="215"/>
      <c r="V120" s="215"/>
      <c r="W120" s="215"/>
      <c r="X120" s="206"/>
      <c r="Y120" s="206"/>
      <c r="Z120" s="206"/>
      <c r="AA120" s="206"/>
      <c r="AB120" s="206"/>
      <c r="AC120" s="206"/>
      <c r="AD120" s="206"/>
      <c r="AE120" s="206"/>
      <c r="AF120" s="206"/>
      <c r="AG120" s="206" t="s">
        <v>124</v>
      </c>
      <c r="AH120" s="206">
        <v>0</v>
      </c>
      <c r="AI120" s="206"/>
      <c r="AJ120" s="206"/>
      <c r="AK120" s="206"/>
      <c r="AL120" s="206"/>
      <c r="AM120" s="206"/>
      <c r="AN120" s="206"/>
      <c r="AO120" s="206"/>
      <c r="AP120" s="206"/>
      <c r="AQ120" s="206"/>
      <c r="AR120" s="206"/>
      <c r="AS120" s="206"/>
      <c r="AT120" s="206"/>
      <c r="AU120" s="206"/>
      <c r="AV120" s="206"/>
      <c r="AW120" s="206"/>
      <c r="AX120" s="206"/>
      <c r="AY120" s="206"/>
      <c r="AZ120" s="206"/>
      <c r="BA120" s="206"/>
      <c r="BB120" s="206"/>
      <c r="BC120" s="206"/>
      <c r="BD120" s="206"/>
      <c r="BE120" s="206"/>
      <c r="BF120" s="206"/>
      <c r="BG120" s="206"/>
      <c r="BH120" s="206"/>
    </row>
    <row r="121" spans="1:60" outlineLevel="1" x14ac:dyDescent="0.2">
      <c r="A121" s="213"/>
      <c r="B121" s="214"/>
      <c r="C121" s="247" t="s">
        <v>264</v>
      </c>
      <c r="D121" s="216"/>
      <c r="E121" s="217">
        <v>22.95</v>
      </c>
      <c r="F121" s="215"/>
      <c r="G121" s="215"/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  <c r="R121" s="215"/>
      <c r="S121" s="215"/>
      <c r="T121" s="215"/>
      <c r="U121" s="215"/>
      <c r="V121" s="215"/>
      <c r="W121" s="215"/>
      <c r="X121" s="206"/>
      <c r="Y121" s="206"/>
      <c r="Z121" s="206"/>
      <c r="AA121" s="206"/>
      <c r="AB121" s="206"/>
      <c r="AC121" s="206"/>
      <c r="AD121" s="206"/>
      <c r="AE121" s="206"/>
      <c r="AF121" s="206"/>
      <c r="AG121" s="206" t="s">
        <v>124</v>
      </c>
      <c r="AH121" s="206">
        <v>0</v>
      </c>
      <c r="AI121" s="206"/>
      <c r="AJ121" s="206"/>
      <c r="AK121" s="206"/>
      <c r="AL121" s="206"/>
      <c r="AM121" s="206"/>
      <c r="AN121" s="206"/>
      <c r="AO121" s="206"/>
      <c r="AP121" s="206"/>
      <c r="AQ121" s="206"/>
      <c r="AR121" s="206"/>
      <c r="AS121" s="206"/>
      <c r="AT121" s="206"/>
      <c r="AU121" s="206"/>
      <c r="AV121" s="206"/>
      <c r="AW121" s="206"/>
      <c r="AX121" s="206"/>
      <c r="AY121" s="206"/>
      <c r="AZ121" s="206"/>
      <c r="BA121" s="206"/>
      <c r="BB121" s="206"/>
      <c r="BC121" s="206"/>
      <c r="BD121" s="206"/>
      <c r="BE121" s="206"/>
      <c r="BF121" s="206"/>
      <c r="BG121" s="206"/>
      <c r="BH121" s="206"/>
    </row>
    <row r="122" spans="1:60" x14ac:dyDescent="0.2">
      <c r="A122" s="219" t="s">
        <v>113</v>
      </c>
      <c r="B122" s="220" t="s">
        <v>80</v>
      </c>
      <c r="C122" s="244" t="s">
        <v>81</v>
      </c>
      <c r="D122" s="221"/>
      <c r="E122" s="222"/>
      <c r="F122" s="223"/>
      <c r="G122" s="223">
        <f>SUMIF(AG123:AG128,"&lt;&gt;NOR",G123:G128)</f>
        <v>0</v>
      </c>
      <c r="H122" s="223"/>
      <c r="I122" s="223">
        <f>SUM(I123:I128)</f>
        <v>0</v>
      </c>
      <c r="J122" s="223"/>
      <c r="K122" s="223">
        <f>SUM(K123:K128)</f>
        <v>0</v>
      </c>
      <c r="L122" s="223"/>
      <c r="M122" s="223">
        <f>SUM(M123:M128)</f>
        <v>0</v>
      </c>
      <c r="N122" s="223"/>
      <c r="O122" s="223">
        <f>SUM(O123:O128)</f>
        <v>0</v>
      </c>
      <c r="P122" s="223"/>
      <c r="Q122" s="223">
        <f>SUM(Q123:Q128)</f>
        <v>0</v>
      </c>
      <c r="R122" s="223"/>
      <c r="S122" s="223"/>
      <c r="T122" s="224"/>
      <c r="U122" s="218"/>
      <c r="V122" s="218">
        <f>SUM(V123:V128)</f>
        <v>0</v>
      </c>
      <c r="W122" s="218"/>
      <c r="AG122" t="s">
        <v>114</v>
      </c>
    </row>
    <row r="123" spans="1:60" outlineLevel="1" x14ac:dyDescent="0.2">
      <c r="A123" s="225">
        <v>34</v>
      </c>
      <c r="B123" s="226" t="s">
        <v>265</v>
      </c>
      <c r="C123" s="245" t="s">
        <v>266</v>
      </c>
      <c r="D123" s="227" t="s">
        <v>244</v>
      </c>
      <c r="E123" s="228">
        <v>200</v>
      </c>
      <c r="F123" s="229"/>
      <c r="G123" s="230">
        <f>ROUND(E123*F123,2)</f>
        <v>0</v>
      </c>
      <c r="H123" s="229"/>
      <c r="I123" s="230">
        <f>ROUND(E123*H123,2)</f>
        <v>0</v>
      </c>
      <c r="J123" s="229"/>
      <c r="K123" s="230">
        <f>ROUND(E123*J123,2)</f>
        <v>0</v>
      </c>
      <c r="L123" s="230">
        <v>21</v>
      </c>
      <c r="M123" s="230">
        <f>G123*(1+L123/100)</f>
        <v>0</v>
      </c>
      <c r="N123" s="230">
        <v>0</v>
      </c>
      <c r="O123" s="230">
        <f>ROUND(E123*N123,2)</f>
        <v>0</v>
      </c>
      <c r="P123" s="230">
        <v>0</v>
      </c>
      <c r="Q123" s="230">
        <f>ROUND(E123*P123,2)</f>
        <v>0</v>
      </c>
      <c r="R123" s="230"/>
      <c r="S123" s="230" t="s">
        <v>162</v>
      </c>
      <c r="T123" s="231" t="s">
        <v>163</v>
      </c>
      <c r="U123" s="215">
        <v>0</v>
      </c>
      <c r="V123" s="215">
        <f>ROUND(E123*U123,2)</f>
        <v>0</v>
      </c>
      <c r="W123" s="215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 t="s">
        <v>120</v>
      </c>
      <c r="AH123" s="206"/>
      <c r="AI123" s="206"/>
      <c r="AJ123" s="206"/>
      <c r="AK123" s="206"/>
      <c r="AL123" s="206"/>
      <c r="AM123" s="206"/>
      <c r="AN123" s="206"/>
      <c r="AO123" s="206"/>
      <c r="AP123" s="206"/>
      <c r="AQ123" s="206"/>
      <c r="AR123" s="206"/>
      <c r="AS123" s="206"/>
      <c r="AT123" s="206"/>
      <c r="AU123" s="206"/>
      <c r="AV123" s="206"/>
      <c r="AW123" s="206"/>
      <c r="AX123" s="206"/>
      <c r="AY123" s="206"/>
      <c r="AZ123" s="206"/>
      <c r="BA123" s="206"/>
      <c r="BB123" s="206"/>
      <c r="BC123" s="206"/>
      <c r="BD123" s="206"/>
      <c r="BE123" s="206"/>
      <c r="BF123" s="206"/>
      <c r="BG123" s="206"/>
      <c r="BH123" s="206"/>
    </row>
    <row r="124" spans="1:60" outlineLevel="1" x14ac:dyDescent="0.2">
      <c r="A124" s="213"/>
      <c r="B124" s="214"/>
      <c r="C124" s="250" t="s">
        <v>267</v>
      </c>
      <c r="D124" s="241"/>
      <c r="E124" s="241"/>
      <c r="F124" s="241"/>
      <c r="G124" s="241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  <c r="R124" s="215"/>
      <c r="S124" s="215"/>
      <c r="T124" s="215"/>
      <c r="U124" s="215"/>
      <c r="V124" s="215"/>
      <c r="W124" s="215"/>
      <c r="X124" s="206"/>
      <c r="Y124" s="206"/>
      <c r="Z124" s="206"/>
      <c r="AA124" s="206"/>
      <c r="AB124" s="206"/>
      <c r="AC124" s="206"/>
      <c r="AD124" s="206"/>
      <c r="AE124" s="206"/>
      <c r="AF124" s="206"/>
      <c r="AG124" s="206" t="s">
        <v>143</v>
      </c>
      <c r="AH124" s="206"/>
      <c r="AI124" s="206"/>
      <c r="AJ124" s="206"/>
      <c r="AK124" s="206"/>
      <c r="AL124" s="206"/>
      <c r="AM124" s="206"/>
      <c r="AN124" s="206"/>
      <c r="AO124" s="206"/>
      <c r="AP124" s="206"/>
      <c r="AQ124" s="206"/>
      <c r="AR124" s="206"/>
      <c r="AS124" s="206"/>
      <c r="AT124" s="206"/>
      <c r="AU124" s="206"/>
      <c r="AV124" s="206"/>
      <c r="AW124" s="206"/>
      <c r="AX124" s="206"/>
      <c r="AY124" s="206"/>
      <c r="AZ124" s="206"/>
      <c r="BA124" s="206"/>
      <c r="BB124" s="206"/>
      <c r="BC124" s="206"/>
      <c r="BD124" s="206"/>
      <c r="BE124" s="206"/>
      <c r="BF124" s="206"/>
      <c r="BG124" s="206"/>
      <c r="BH124" s="206"/>
    </row>
    <row r="125" spans="1:60" outlineLevel="1" x14ac:dyDescent="0.2">
      <c r="A125" s="225">
        <v>35</v>
      </c>
      <c r="B125" s="226" t="s">
        <v>268</v>
      </c>
      <c r="C125" s="245" t="s">
        <v>269</v>
      </c>
      <c r="D125" s="227" t="s">
        <v>182</v>
      </c>
      <c r="E125" s="228">
        <v>19</v>
      </c>
      <c r="F125" s="229"/>
      <c r="G125" s="230">
        <f>ROUND(E125*F125,2)</f>
        <v>0</v>
      </c>
      <c r="H125" s="229"/>
      <c r="I125" s="230">
        <f>ROUND(E125*H125,2)</f>
        <v>0</v>
      </c>
      <c r="J125" s="229"/>
      <c r="K125" s="230">
        <f>ROUND(E125*J125,2)</f>
        <v>0</v>
      </c>
      <c r="L125" s="230">
        <v>21</v>
      </c>
      <c r="M125" s="230">
        <f>G125*(1+L125/100)</f>
        <v>0</v>
      </c>
      <c r="N125" s="230">
        <v>0</v>
      </c>
      <c r="O125" s="230">
        <f>ROUND(E125*N125,2)</f>
        <v>0</v>
      </c>
      <c r="P125" s="230">
        <v>0</v>
      </c>
      <c r="Q125" s="230">
        <f>ROUND(E125*P125,2)</f>
        <v>0</v>
      </c>
      <c r="R125" s="230"/>
      <c r="S125" s="230" t="s">
        <v>162</v>
      </c>
      <c r="T125" s="231" t="s">
        <v>163</v>
      </c>
      <c r="U125" s="215">
        <v>0</v>
      </c>
      <c r="V125" s="215">
        <f>ROUND(E125*U125,2)</f>
        <v>0</v>
      </c>
      <c r="W125" s="215"/>
      <c r="X125" s="206"/>
      <c r="Y125" s="206"/>
      <c r="Z125" s="206"/>
      <c r="AA125" s="206"/>
      <c r="AB125" s="206"/>
      <c r="AC125" s="206"/>
      <c r="AD125" s="206"/>
      <c r="AE125" s="206"/>
      <c r="AF125" s="206"/>
      <c r="AG125" s="206" t="s">
        <v>120</v>
      </c>
      <c r="AH125" s="206"/>
      <c r="AI125" s="206"/>
      <c r="AJ125" s="206"/>
      <c r="AK125" s="206"/>
      <c r="AL125" s="206"/>
      <c r="AM125" s="206"/>
      <c r="AN125" s="206"/>
      <c r="AO125" s="206"/>
      <c r="AP125" s="206"/>
      <c r="AQ125" s="206"/>
      <c r="AR125" s="206"/>
      <c r="AS125" s="206"/>
      <c r="AT125" s="206"/>
      <c r="AU125" s="206"/>
      <c r="AV125" s="206"/>
      <c r="AW125" s="206"/>
      <c r="AX125" s="206"/>
      <c r="AY125" s="206"/>
      <c r="AZ125" s="206"/>
      <c r="BA125" s="206"/>
      <c r="BB125" s="206"/>
      <c r="BC125" s="206"/>
      <c r="BD125" s="206"/>
      <c r="BE125" s="206"/>
      <c r="BF125" s="206"/>
      <c r="BG125" s="206"/>
      <c r="BH125" s="206"/>
    </row>
    <row r="126" spans="1:60" outlineLevel="1" x14ac:dyDescent="0.2">
      <c r="A126" s="213"/>
      <c r="B126" s="214"/>
      <c r="C126" s="250" t="s">
        <v>267</v>
      </c>
      <c r="D126" s="241"/>
      <c r="E126" s="241"/>
      <c r="F126" s="241"/>
      <c r="G126" s="241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  <c r="R126" s="215"/>
      <c r="S126" s="215"/>
      <c r="T126" s="215"/>
      <c r="U126" s="215"/>
      <c r="V126" s="215"/>
      <c r="W126" s="215"/>
      <c r="X126" s="206"/>
      <c r="Y126" s="206"/>
      <c r="Z126" s="206"/>
      <c r="AA126" s="206"/>
      <c r="AB126" s="206"/>
      <c r="AC126" s="206"/>
      <c r="AD126" s="206"/>
      <c r="AE126" s="206"/>
      <c r="AF126" s="206"/>
      <c r="AG126" s="206" t="s">
        <v>143</v>
      </c>
      <c r="AH126" s="206"/>
      <c r="AI126" s="206"/>
      <c r="AJ126" s="206"/>
      <c r="AK126" s="206"/>
      <c r="AL126" s="206"/>
      <c r="AM126" s="206"/>
      <c r="AN126" s="206"/>
      <c r="AO126" s="206"/>
      <c r="AP126" s="206"/>
      <c r="AQ126" s="206"/>
      <c r="AR126" s="206"/>
      <c r="AS126" s="206"/>
      <c r="AT126" s="206"/>
      <c r="AU126" s="206"/>
      <c r="AV126" s="206"/>
      <c r="AW126" s="206"/>
      <c r="AX126" s="206"/>
      <c r="AY126" s="206"/>
      <c r="AZ126" s="206"/>
      <c r="BA126" s="206"/>
      <c r="BB126" s="206"/>
      <c r="BC126" s="206"/>
      <c r="BD126" s="206"/>
      <c r="BE126" s="206"/>
      <c r="BF126" s="206"/>
      <c r="BG126" s="206"/>
      <c r="BH126" s="206"/>
    </row>
    <row r="127" spans="1:60" outlineLevel="1" x14ac:dyDescent="0.2">
      <c r="A127" s="225">
        <v>36</v>
      </c>
      <c r="B127" s="226" t="s">
        <v>270</v>
      </c>
      <c r="C127" s="245" t="s">
        <v>271</v>
      </c>
      <c r="D127" s="227" t="s">
        <v>272</v>
      </c>
      <c r="E127" s="228">
        <v>1</v>
      </c>
      <c r="F127" s="229"/>
      <c r="G127" s="230">
        <f>ROUND(E127*F127,2)</f>
        <v>0</v>
      </c>
      <c r="H127" s="229"/>
      <c r="I127" s="230">
        <f>ROUND(E127*H127,2)</f>
        <v>0</v>
      </c>
      <c r="J127" s="229"/>
      <c r="K127" s="230">
        <f>ROUND(E127*J127,2)</f>
        <v>0</v>
      </c>
      <c r="L127" s="230">
        <v>21</v>
      </c>
      <c r="M127" s="230">
        <f>G127*(1+L127/100)</f>
        <v>0</v>
      </c>
      <c r="N127" s="230">
        <v>0</v>
      </c>
      <c r="O127" s="230">
        <f>ROUND(E127*N127,2)</f>
        <v>0</v>
      </c>
      <c r="P127" s="230">
        <v>0</v>
      </c>
      <c r="Q127" s="230">
        <f>ROUND(E127*P127,2)</f>
        <v>0</v>
      </c>
      <c r="R127" s="230"/>
      <c r="S127" s="230" t="s">
        <v>162</v>
      </c>
      <c r="T127" s="231" t="s">
        <v>163</v>
      </c>
      <c r="U127" s="215">
        <v>0</v>
      </c>
      <c r="V127" s="215">
        <f>ROUND(E127*U127,2)</f>
        <v>0</v>
      </c>
      <c r="W127" s="215"/>
      <c r="X127" s="206"/>
      <c r="Y127" s="206"/>
      <c r="Z127" s="206"/>
      <c r="AA127" s="206"/>
      <c r="AB127" s="206"/>
      <c r="AC127" s="206"/>
      <c r="AD127" s="206"/>
      <c r="AE127" s="206"/>
      <c r="AF127" s="206"/>
      <c r="AG127" s="206" t="s">
        <v>120</v>
      </c>
      <c r="AH127" s="206"/>
      <c r="AI127" s="206"/>
      <c r="AJ127" s="206"/>
      <c r="AK127" s="206"/>
      <c r="AL127" s="206"/>
      <c r="AM127" s="206"/>
      <c r="AN127" s="206"/>
      <c r="AO127" s="206"/>
      <c r="AP127" s="206"/>
      <c r="AQ127" s="206"/>
      <c r="AR127" s="206"/>
      <c r="AS127" s="206"/>
      <c r="AT127" s="206"/>
      <c r="AU127" s="206"/>
      <c r="AV127" s="206"/>
      <c r="AW127" s="206"/>
      <c r="AX127" s="206"/>
      <c r="AY127" s="206"/>
      <c r="AZ127" s="206"/>
      <c r="BA127" s="206"/>
      <c r="BB127" s="206"/>
      <c r="BC127" s="206"/>
      <c r="BD127" s="206"/>
      <c r="BE127" s="206"/>
      <c r="BF127" s="206"/>
      <c r="BG127" s="206"/>
      <c r="BH127" s="206"/>
    </row>
    <row r="128" spans="1:60" outlineLevel="1" x14ac:dyDescent="0.2">
      <c r="A128" s="213"/>
      <c r="B128" s="214"/>
      <c r="C128" s="250" t="s">
        <v>267</v>
      </c>
      <c r="D128" s="241"/>
      <c r="E128" s="241"/>
      <c r="F128" s="241"/>
      <c r="G128" s="241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  <c r="R128" s="215"/>
      <c r="S128" s="215"/>
      <c r="T128" s="215"/>
      <c r="U128" s="215"/>
      <c r="V128" s="215"/>
      <c r="W128" s="215"/>
      <c r="X128" s="206"/>
      <c r="Y128" s="206"/>
      <c r="Z128" s="206"/>
      <c r="AA128" s="206"/>
      <c r="AB128" s="206"/>
      <c r="AC128" s="206"/>
      <c r="AD128" s="206"/>
      <c r="AE128" s="206"/>
      <c r="AF128" s="206"/>
      <c r="AG128" s="206" t="s">
        <v>143</v>
      </c>
      <c r="AH128" s="206"/>
      <c r="AI128" s="206"/>
      <c r="AJ128" s="206"/>
      <c r="AK128" s="206"/>
      <c r="AL128" s="206"/>
      <c r="AM128" s="206"/>
      <c r="AN128" s="206"/>
      <c r="AO128" s="206"/>
      <c r="AP128" s="206"/>
      <c r="AQ128" s="206"/>
      <c r="AR128" s="206"/>
      <c r="AS128" s="206"/>
      <c r="AT128" s="206"/>
      <c r="AU128" s="206"/>
      <c r="AV128" s="206"/>
      <c r="AW128" s="206"/>
      <c r="AX128" s="206"/>
      <c r="AY128" s="206"/>
      <c r="AZ128" s="206"/>
      <c r="BA128" s="206"/>
      <c r="BB128" s="206"/>
      <c r="BC128" s="206"/>
      <c r="BD128" s="206"/>
      <c r="BE128" s="206"/>
      <c r="BF128" s="206"/>
      <c r="BG128" s="206"/>
      <c r="BH128" s="206"/>
    </row>
    <row r="129" spans="1:60" x14ac:dyDescent="0.2">
      <c r="A129" s="219" t="s">
        <v>113</v>
      </c>
      <c r="B129" s="220" t="s">
        <v>82</v>
      </c>
      <c r="C129" s="244" t="s">
        <v>83</v>
      </c>
      <c r="D129" s="221"/>
      <c r="E129" s="222"/>
      <c r="F129" s="223"/>
      <c r="G129" s="223">
        <f>SUMIF(AG130:AG136,"&lt;&gt;NOR",G130:G136)</f>
        <v>0</v>
      </c>
      <c r="H129" s="223"/>
      <c r="I129" s="223">
        <f>SUM(I130:I136)</f>
        <v>0</v>
      </c>
      <c r="J129" s="223"/>
      <c r="K129" s="223">
        <f>SUM(K130:K136)</f>
        <v>0</v>
      </c>
      <c r="L129" s="223"/>
      <c r="M129" s="223">
        <f>SUM(M130:M136)</f>
        <v>0</v>
      </c>
      <c r="N129" s="223"/>
      <c r="O129" s="223">
        <f>SUM(O130:O136)</f>
        <v>0</v>
      </c>
      <c r="P129" s="223"/>
      <c r="Q129" s="223">
        <f>SUM(Q130:Q136)</f>
        <v>0</v>
      </c>
      <c r="R129" s="223"/>
      <c r="S129" s="223"/>
      <c r="T129" s="224"/>
      <c r="U129" s="218"/>
      <c r="V129" s="218">
        <f>SUM(V130:V136)</f>
        <v>0</v>
      </c>
      <c r="W129" s="218"/>
      <c r="AG129" t="s">
        <v>114</v>
      </c>
    </row>
    <row r="130" spans="1:60" ht="22.5" outlineLevel="1" x14ac:dyDescent="0.2">
      <c r="A130" s="225">
        <v>37</v>
      </c>
      <c r="B130" s="226" t="s">
        <v>273</v>
      </c>
      <c r="C130" s="245" t="s">
        <v>274</v>
      </c>
      <c r="D130" s="227"/>
      <c r="E130" s="228">
        <v>8</v>
      </c>
      <c r="F130" s="229"/>
      <c r="G130" s="230">
        <f>ROUND(E130*F130,2)</f>
        <v>0</v>
      </c>
      <c r="H130" s="229"/>
      <c r="I130" s="230">
        <f>ROUND(E130*H130,2)</f>
        <v>0</v>
      </c>
      <c r="J130" s="229"/>
      <c r="K130" s="230">
        <f>ROUND(E130*J130,2)</f>
        <v>0</v>
      </c>
      <c r="L130" s="230">
        <v>21</v>
      </c>
      <c r="M130" s="230">
        <f>G130*(1+L130/100)</f>
        <v>0</v>
      </c>
      <c r="N130" s="230">
        <v>0</v>
      </c>
      <c r="O130" s="230">
        <f>ROUND(E130*N130,2)</f>
        <v>0</v>
      </c>
      <c r="P130" s="230">
        <v>0</v>
      </c>
      <c r="Q130" s="230">
        <f>ROUND(E130*P130,2)</f>
        <v>0</v>
      </c>
      <c r="R130" s="230"/>
      <c r="S130" s="230" t="s">
        <v>162</v>
      </c>
      <c r="T130" s="231" t="s">
        <v>163</v>
      </c>
      <c r="U130" s="215">
        <v>0</v>
      </c>
      <c r="V130" s="215">
        <f>ROUND(E130*U130,2)</f>
        <v>0</v>
      </c>
      <c r="W130" s="215"/>
      <c r="X130" s="206"/>
      <c r="Y130" s="206"/>
      <c r="Z130" s="206"/>
      <c r="AA130" s="206"/>
      <c r="AB130" s="206"/>
      <c r="AC130" s="206"/>
      <c r="AD130" s="206"/>
      <c r="AE130" s="206"/>
      <c r="AF130" s="206"/>
      <c r="AG130" s="206" t="s">
        <v>120</v>
      </c>
      <c r="AH130" s="206"/>
      <c r="AI130" s="206"/>
      <c r="AJ130" s="206"/>
      <c r="AK130" s="206"/>
      <c r="AL130" s="206"/>
      <c r="AM130" s="206"/>
      <c r="AN130" s="206"/>
      <c r="AO130" s="206"/>
      <c r="AP130" s="206"/>
      <c r="AQ130" s="206"/>
      <c r="AR130" s="206"/>
      <c r="AS130" s="206"/>
      <c r="AT130" s="206"/>
      <c r="AU130" s="206"/>
      <c r="AV130" s="206"/>
      <c r="AW130" s="206"/>
      <c r="AX130" s="206"/>
      <c r="AY130" s="206"/>
      <c r="AZ130" s="206"/>
      <c r="BA130" s="206"/>
      <c r="BB130" s="206"/>
      <c r="BC130" s="206"/>
      <c r="BD130" s="206"/>
      <c r="BE130" s="206"/>
      <c r="BF130" s="206"/>
      <c r="BG130" s="206"/>
      <c r="BH130" s="206"/>
    </row>
    <row r="131" spans="1:60" outlineLevel="1" x14ac:dyDescent="0.2">
      <c r="A131" s="213"/>
      <c r="B131" s="214"/>
      <c r="C131" s="250" t="s">
        <v>275</v>
      </c>
      <c r="D131" s="241"/>
      <c r="E131" s="241"/>
      <c r="F131" s="241"/>
      <c r="G131" s="241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06"/>
      <c r="Y131" s="206"/>
      <c r="Z131" s="206"/>
      <c r="AA131" s="206"/>
      <c r="AB131" s="206"/>
      <c r="AC131" s="206"/>
      <c r="AD131" s="206"/>
      <c r="AE131" s="206"/>
      <c r="AF131" s="206"/>
      <c r="AG131" s="206" t="s">
        <v>143</v>
      </c>
      <c r="AH131" s="206"/>
      <c r="AI131" s="206"/>
      <c r="AJ131" s="206"/>
      <c r="AK131" s="206"/>
      <c r="AL131" s="206"/>
      <c r="AM131" s="206"/>
      <c r="AN131" s="206"/>
      <c r="AO131" s="206"/>
      <c r="AP131" s="206"/>
      <c r="AQ131" s="206"/>
      <c r="AR131" s="206"/>
      <c r="AS131" s="206"/>
      <c r="AT131" s="206"/>
      <c r="AU131" s="206"/>
      <c r="AV131" s="206"/>
      <c r="AW131" s="206"/>
      <c r="AX131" s="206"/>
      <c r="AY131" s="206"/>
      <c r="AZ131" s="206"/>
      <c r="BA131" s="206"/>
      <c r="BB131" s="206"/>
      <c r="BC131" s="206"/>
      <c r="BD131" s="206"/>
      <c r="BE131" s="206"/>
      <c r="BF131" s="206"/>
      <c r="BG131" s="206"/>
      <c r="BH131" s="206"/>
    </row>
    <row r="132" spans="1:60" outlineLevel="1" x14ac:dyDescent="0.2">
      <c r="A132" s="213"/>
      <c r="B132" s="214"/>
      <c r="C132" s="247" t="s">
        <v>276</v>
      </c>
      <c r="D132" s="216"/>
      <c r="E132" s="217">
        <v>6</v>
      </c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06"/>
      <c r="Y132" s="206"/>
      <c r="Z132" s="206"/>
      <c r="AA132" s="206"/>
      <c r="AB132" s="206"/>
      <c r="AC132" s="206"/>
      <c r="AD132" s="206"/>
      <c r="AE132" s="206"/>
      <c r="AF132" s="206"/>
      <c r="AG132" s="206" t="s">
        <v>124</v>
      </c>
      <c r="AH132" s="206">
        <v>0</v>
      </c>
      <c r="AI132" s="206"/>
      <c r="AJ132" s="206"/>
      <c r="AK132" s="206"/>
      <c r="AL132" s="206"/>
      <c r="AM132" s="206"/>
      <c r="AN132" s="206"/>
      <c r="AO132" s="206"/>
      <c r="AP132" s="206"/>
      <c r="AQ132" s="206"/>
      <c r="AR132" s="206"/>
      <c r="AS132" s="206"/>
      <c r="AT132" s="206"/>
      <c r="AU132" s="206"/>
      <c r="AV132" s="206"/>
      <c r="AW132" s="206"/>
      <c r="AX132" s="206"/>
      <c r="AY132" s="206"/>
      <c r="AZ132" s="206"/>
      <c r="BA132" s="206"/>
      <c r="BB132" s="206"/>
      <c r="BC132" s="206"/>
      <c r="BD132" s="206"/>
      <c r="BE132" s="206"/>
      <c r="BF132" s="206"/>
      <c r="BG132" s="206"/>
      <c r="BH132" s="206"/>
    </row>
    <row r="133" spans="1:60" outlineLevel="1" x14ac:dyDescent="0.2">
      <c r="A133" s="213"/>
      <c r="B133" s="214"/>
      <c r="C133" s="247" t="s">
        <v>277</v>
      </c>
      <c r="D133" s="216"/>
      <c r="E133" s="217">
        <v>1</v>
      </c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06"/>
      <c r="Y133" s="206"/>
      <c r="Z133" s="206"/>
      <c r="AA133" s="206"/>
      <c r="AB133" s="206"/>
      <c r="AC133" s="206"/>
      <c r="AD133" s="206"/>
      <c r="AE133" s="206"/>
      <c r="AF133" s="206"/>
      <c r="AG133" s="206" t="s">
        <v>124</v>
      </c>
      <c r="AH133" s="206">
        <v>0</v>
      </c>
      <c r="AI133" s="206"/>
      <c r="AJ133" s="206"/>
      <c r="AK133" s="206"/>
      <c r="AL133" s="206"/>
      <c r="AM133" s="206"/>
      <c r="AN133" s="206"/>
      <c r="AO133" s="206"/>
      <c r="AP133" s="206"/>
      <c r="AQ133" s="206"/>
      <c r="AR133" s="206"/>
      <c r="AS133" s="206"/>
      <c r="AT133" s="206"/>
      <c r="AU133" s="206"/>
      <c r="AV133" s="206"/>
      <c r="AW133" s="206"/>
      <c r="AX133" s="206"/>
      <c r="AY133" s="206"/>
      <c r="AZ133" s="206"/>
      <c r="BA133" s="206"/>
      <c r="BB133" s="206"/>
      <c r="BC133" s="206"/>
      <c r="BD133" s="206"/>
      <c r="BE133" s="206"/>
      <c r="BF133" s="206"/>
      <c r="BG133" s="206"/>
      <c r="BH133" s="206"/>
    </row>
    <row r="134" spans="1:60" outlineLevel="1" x14ac:dyDescent="0.2">
      <c r="A134" s="213"/>
      <c r="B134" s="214"/>
      <c r="C134" s="247" t="s">
        <v>278</v>
      </c>
      <c r="D134" s="216"/>
      <c r="E134" s="217">
        <v>1</v>
      </c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06"/>
      <c r="Y134" s="206"/>
      <c r="Z134" s="206"/>
      <c r="AA134" s="206"/>
      <c r="AB134" s="206"/>
      <c r="AC134" s="206"/>
      <c r="AD134" s="206"/>
      <c r="AE134" s="206"/>
      <c r="AF134" s="206"/>
      <c r="AG134" s="206" t="s">
        <v>124</v>
      </c>
      <c r="AH134" s="206">
        <v>0</v>
      </c>
      <c r="AI134" s="206"/>
      <c r="AJ134" s="206"/>
      <c r="AK134" s="206"/>
      <c r="AL134" s="206"/>
      <c r="AM134" s="206"/>
      <c r="AN134" s="206"/>
      <c r="AO134" s="206"/>
      <c r="AP134" s="206"/>
      <c r="AQ134" s="206"/>
      <c r="AR134" s="206"/>
      <c r="AS134" s="206"/>
      <c r="AT134" s="206"/>
      <c r="AU134" s="206"/>
      <c r="AV134" s="206"/>
      <c r="AW134" s="206"/>
      <c r="AX134" s="206"/>
      <c r="AY134" s="206"/>
      <c r="AZ134" s="206"/>
      <c r="BA134" s="206"/>
      <c r="BB134" s="206"/>
      <c r="BC134" s="206"/>
      <c r="BD134" s="206"/>
      <c r="BE134" s="206"/>
      <c r="BF134" s="206"/>
      <c r="BG134" s="206"/>
      <c r="BH134" s="206"/>
    </row>
    <row r="135" spans="1:60" ht="22.5" outlineLevel="1" x14ac:dyDescent="0.2">
      <c r="A135" s="225">
        <v>38</v>
      </c>
      <c r="B135" s="226" t="s">
        <v>279</v>
      </c>
      <c r="C135" s="245" t="s">
        <v>280</v>
      </c>
      <c r="D135" s="227"/>
      <c r="E135" s="228">
        <v>5</v>
      </c>
      <c r="F135" s="229"/>
      <c r="G135" s="230">
        <f>ROUND(E135*F135,2)</f>
        <v>0</v>
      </c>
      <c r="H135" s="229"/>
      <c r="I135" s="230">
        <f>ROUND(E135*H135,2)</f>
        <v>0</v>
      </c>
      <c r="J135" s="229"/>
      <c r="K135" s="230">
        <f>ROUND(E135*J135,2)</f>
        <v>0</v>
      </c>
      <c r="L135" s="230">
        <v>21</v>
      </c>
      <c r="M135" s="230">
        <f>G135*(1+L135/100)</f>
        <v>0</v>
      </c>
      <c r="N135" s="230">
        <v>0</v>
      </c>
      <c r="O135" s="230">
        <f>ROUND(E135*N135,2)</f>
        <v>0</v>
      </c>
      <c r="P135" s="230">
        <v>0</v>
      </c>
      <c r="Q135" s="230">
        <f>ROUND(E135*P135,2)</f>
        <v>0</v>
      </c>
      <c r="R135" s="230"/>
      <c r="S135" s="230" t="s">
        <v>162</v>
      </c>
      <c r="T135" s="231" t="s">
        <v>163</v>
      </c>
      <c r="U135" s="215">
        <v>0</v>
      </c>
      <c r="V135" s="215">
        <f>ROUND(E135*U135,2)</f>
        <v>0</v>
      </c>
      <c r="W135" s="215"/>
      <c r="X135" s="206"/>
      <c r="Y135" s="206"/>
      <c r="Z135" s="206"/>
      <c r="AA135" s="206"/>
      <c r="AB135" s="206"/>
      <c r="AC135" s="206"/>
      <c r="AD135" s="206"/>
      <c r="AE135" s="206"/>
      <c r="AF135" s="206"/>
      <c r="AG135" s="206" t="s">
        <v>120</v>
      </c>
      <c r="AH135" s="206"/>
      <c r="AI135" s="206"/>
      <c r="AJ135" s="206"/>
      <c r="AK135" s="206"/>
      <c r="AL135" s="206"/>
      <c r="AM135" s="206"/>
      <c r="AN135" s="206"/>
      <c r="AO135" s="206"/>
      <c r="AP135" s="206"/>
      <c r="AQ135" s="206"/>
      <c r="AR135" s="206"/>
      <c r="AS135" s="206"/>
      <c r="AT135" s="206"/>
      <c r="AU135" s="206"/>
      <c r="AV135" s="206"/>
      <c r="AW135" s="206"/>
      <c r="AX135" s="206"/>
      <c r="AY135" s="206"/>
      <c r="AZ135" s="206"/>
      <c r="BA135" s="206"/>
      <c r="BB135" s="206"/>
      <c r="BC135" s="206"/>
      <c r="BD135" s="206"/>
      <c r="BE135" s="206"/>
      <c r="BF135" s="206"/>
      <c r="BG135" s="206"/>
      <c r="BH135" s="206"/>
    </row>
    <row r="136" spans="1:60" outlineLevel="1" x14ac:dyDescent="0.2">
      <c r="A136" s="213"/>
      <c r="B136" s="214"/>
      <c r="C136" s="250" t="s">
        <v>275</v>
      </c>
      <c r="D136" s="241"/>
      <c r="E136" s="241"/>
      <c r="F136" s="241"/>
      <c r="G136" s="241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06"/>
      <c r="Y136" s="206"/>
      <c r="Z136" s="206"/>
      <c r="AA136" s="206"/>
      <c r="AB136" s="206"/>
      <c r="AC136" s="206"/>
      <c r="AD136" s="206"/>
      <c r="AE136" s="206"/>
      <c r="AF136" s="206"/>
      <c r="AG136" s="206" t="s">
        <v>143</v>
      </c>
      <c r="AH136" s="206"/>
      <c r="AI136" s="206"/>
      <c r="AJ136" s="206"/>
      <c r="AK136" s="206"/>
      <c r="AL136" s="206"/>
      <c r="AM136" s="206"/>
      <c r="AN136" s="206"/>
      <c r="AO136" s="206"/>
      <c r="AP136" s="206"/>
      <c r="AQ136" s="206"/>
      <c r="AR136" s="206"/>
      <c r="AS136" s="206"/>
      <c r="AT136" s="206"/>
      <c r="AU136" s="206"/>
      <c r="AV136" s="206"/>
      <c r="AW136" s="206"/>
      <c r="AX136" s="206"/>
      <c r="AY136" s="206"/>
      <c r="AZ136" s="206"/>
      <c r="BA136" s="206"/>
      <c r="BB136" s="206"/>
      <c r="BC136" s="206"/>
      <c r="BD136" s="206"/>
      <c r="BE136" s="206"/>
      <c r="BF136" s="206"/>
      <c r="BG136" s="206"/>
      <c r="BH136" s="206"/>
    </row>
    <row r="137" spans="1:60" x14ac:dyDescent="0.2">
      <c r="A137" s="219" t="s">
        <v>113</v>
      </c>
      <c r="B137" s="220" t="s">
        <v>84</v>
      </c>
      <c r="C137" s="244" t="s">
        <v>75</v>
      </c>
      <c r="D137" s="221"/>
      <c r="E137" s="222"/>
      <c r="F137" s="223"/>
      <c r="G137" s="223">
        <f>SUMIF(AG138:AG149,"&lt;&gt;NOR",G138:G149)</f>
        <v>0</v>
      </c>
      <c r="H137" s="223"/>
      <c r="I137" s="223">
        <f>SUM(I138:I149)</f>
        <v>0</v>
      </c>
      <c r="J137" s="223"/>
      <c r="K137" s="223">
        <f>SUM(K138:K149)</f>
        <v>0</v>
      </c>
      <c r="L137" s="223"/>
      <c r="M137" s="223">
        <f>SUM(M138:M149)</f>
        <v>0</v>
      </c>
      <c r="N137" s="223"/>
      <c r="O137" s="223">
        <f>SUM(O138:O149)</f>
        <v>0</v>
      </c>
      <c r="P137" s="223"/>
      <c r="Q137" s="223">
        <f>SUM(Q138:Q149)</f>
        <v>0</v>
      </c>
      <c r="R137" s="223"/>
      <c r="S137" s="223"/>
      <c r="T137" s="224"/>
      <c r="U137" s="218"/>
      <c r="V137" s="218">
        <f>SUM(V138:V149)</f>
        <v>23.71</v>
      </c>
      <c r="W137" s="218"/>
      <c r="AG137" t="s">
        <v>114</v>
      </c>
    </row>
    <row r="138" spans="1:60" outlineLevel="1" x14ac:dyDescent="0.2">
      <c r="A138" s="225">
        <v>39</v>
      </c>
      <c r="B138" s="226" t="s">
        <v>281</v>
      </c>
      <c r="C138" s="245" t="s">
        <v>282</v>
      </c>
      <c r="D138" s="227" t="s">
        <v>152</v>
      </c>
      <c r="E138" s="228">
        <v>17.933399999999999</v>
      </c>
      <c r="F138" s="229"/>
      <c r="G138" s="230">
        <f>ROUND(E138*F138,2)</f>
        <v>0</v>
      </c>
      <c r="H138" s="229"/>
      <c r="I138" s="230">
        <f>ROUND(E138*H138,2)</f>
        <v>0</v>
      </c>
      <c r="J138" s="229"/>
      <c r="K138" s="230">
        <f>ROUND(E138*J138,2)</f>
        <v>0</v>
      </c>
      <c r="L138" s="230">
        <v>21</v>
      </c>
      <c r="M138" s="230">
        <f>G138*(1+L138/100)</f>
        <v>0</v>
      </c>
      <c r="N138" s="230">
        <v>0</v>
      </c>
      <c r="O138" s="230">
        <f>ROUND(E138*N138,2)</f>
        <v>0</v>
      </c>
      <c r="P138" s="230">
        <v>0</v>
      </c>
      <c r="Q138" s="230">
        <f>ROUND(E138*P138,2)</f>
        <v>0</v>
      </c>
      <c r="R138" s="230" t="s">
        <v>247</v>
      </c>
      <c r="S138" s="230" t="s">
        <v>119</v>
      </c>
      <c r="T138" s="231" t="s">
        <v>119</v>
      </c>
      <c r="U138" s="215">
        <v>0.49</v>
      </c>
      <c r="V138" s="215">
        <f>ROUND(E138*U138,2)</f>
        <v>8.7899999999999991</v>
      </c>
      <c r="W138" s="215"/>
      <c r="X138" s="206"/>
      <c r="Y138" s="206"/>
      <c r="Z138" s="206"/>
      <c r="AA138" s="206"/>
      <c r="AB138" s="206"/>
      <c r="AC138" s="206"/>
      <c r="AD138" s="206"/>
      <c r="AE138" s="206"/>
      <c r="AF138" s="206"/>
      <c r="AG138" s="206" t="s">
        <v>120</v>
      </c>
      <c r="AH138" s="206"/>
      <c r="AI138" s="206"/>
      <c r="AJ138" s="206"/>
      <c r="AK138" s="206"/>
      <c r="AL138" s="206"/>
      <c r="AM138" s="206"/>
      <c r="AN138" s="206"/>
      <c r="AO138" s="206"/>
      <c r="AP138" s="206"/>
      <c r="AQ138" s="206"/>
      <c r="AR138" s="206"/>
      <c r="AS138" s="206"/>
      <c r="AT138" s="206"/>
      <c r="AU138" s="206"/>
      <c r="AV138" s="206"/>
      <c r="AW138" s="206"/>
      <c r="AX138" s="206"/>
      <c r="AY138" s="206"/>
      <c r="AZ138" s="206"/>
      <c r="BA138" s="206"/>
      <c r="BB138" s="206"/>
      <c r="BC138" s="206"/>
      <c r="BD138" s="206"/>
      <c r="BE138" s="206"/>
      <c r="BF138" s="206"/>
      <c r="BG138" s="206"/>
      <c r="BH138" s="206"/>
    </row>
    <row r="139" spans="1:60" outlineLevel="1" x14ac:dyDescent="0.2">
      <c r="A139" s="213"/>
      <c r="B139" s="214"/>
      <c r="C139" s="247" t="s">
        <v>283</v>
      </c>
      <c r="D139" s="216"/>
      <c r="E139" s="217">
        <v>14.288399999999999</v>
      </c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06"/>
      <c r="Y139" s="206"/>
      <c r="Z139" s="206"/>
      <c r="AA139" s="206"/>
      <c r="AB139" s="206"/>
      <c r="AC139" s="206"/>
      <c r="AD139" s="206"/>
      <c r="AE139" s="206"/>
      <c r="AF139" s="206"/>
      <c r="AG139" s="206" t="s">
        <v>124</v>
      </c>
      <c r="AH139" s="206">
        <v>0</v>
      </c>
      <c r="AI139" s="206"/>
      <c r="AJ139" s="206"/>
      <c r="AK139" s="206"/>
      <c r="AL139" s="206"/>
      <c r="AM139" s="206"/>
      <c r="AN139" s="206"/>
      <c r="AO139" s="206"/>
      <c r="AP139" s="206"/>
      <c r="AQ139" s="206"/>
      <c r="AR139" s="206"/>
      <c r="AS139" s="206"/>
      <c r="AT139" s="206"/>
      <c r="AU139" s="206"/>
      <c r="AV139" s="206"/>
      <c r="AW139" s="206"/>
      <c r="AX139" s="206"/>
      <c r="AY139" s="206"/>
      <c r="AZ139" s="206"/>
      <c r="BA139" s="206"/>
      <c r="BB139" s="206"/>
      <c r="BC139" s="206"/>
      <c r="BD139" s="206"/>
      <c r="BE139" s="206"/>
      <c r="BF139" s="206"/>
      <c r="BG139" s="206"/>
      <c r="BH139" s="206"/>
    </row>
    <row r="140" spans="1:60" outlineLevel="1" x14ac:dyDescent="0.2">
      <c r="A140" s="213"/>
      <c r="B140" s="214"/>
      <c r="C140" s="247" t="s">
        <v>284</v>
      </c>
      <c r="D140" s="216"/>
      <c r="E140" s="217">
        <v>3.645</v>
      </c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06"/>
      <c r="Y140" s="206"/>
      <c r="Z140" s="206"/>
      <c r="AA140" s="206"/>
      <c r="AB140" s="206"/>
      <c r="AC140" s="206"/>
      <c r="AD140" s="206"/>
      <c r="AE140" s="206"/>
      <c r="AF140" s="206"/>
      <c r="AG140" s="206" t="s">
        <v>124</v>
      </c>
      <c r="AH140" s="206">
        <v>0</v>
      </c>
      <c r="AI140" s="206"/>
      <c r="AJ140" s="206"/>
      <c r="AK140" s="206"/>
      <c r="AL140" s="206"/>
      <c r="AM140" s="206"/>
      <c r="AN140" s="206"/>
      <c r="AO140" s="206"/>
      <c r="AP140" s="206"/>
      <c r="AQ140" s="206"/>
      <c r="AR140" s="206"/>
      <c r="AS140" s="206"/>
      <c r="AT140" s="206"/>
      <c r="AU140" s="206"/>
      <c r="AV140" s="206"/>
      <c r="AW140" s="206"/>
      <c r="AX140" s="206"/>
      <c r="AY140" s="206"/>
      <c r="AZ140" s="206"/>
      <c r="BA140" s="206"/>
      <c r="BB140" s="206"/>
      <c r="BC140" s="206"/>
      <c r="BD140" s="206"/>
      <c r="BE140" s="206"/>
      <c r="BF140" s="206"/>
      <c r="BG140" s="206"/>
      <c r="BH140" s="206"/>
    </row>
    <row r="141" spans="1:60" outlineLevel="1" x14ac:dyDescent="0.2">
      <c r="A141" s="225">
        <v>40</v>
      </c>
      <c r="B141" s="226" t="s">
        <v>285</v>
      </c>
      <c r="C141" s="245" t="s">
        <v>286</v>
      </c>
      <c r="D141" s="227" t="s">
        <v>152</v>
      </c>
      <c r="E141" s="228">
        <v>215.20079999999999</v>
      </c>
      <c r="F141" s="229"/>
      <c r="G141" s="230">
        <f>ROUND(E141*F141,2)</f>
        <v>0</v>
      </c>
      <c r="H141" s="229"/>
      <c r="I141" s="230">
        <f>ROUND(E141*H141,2)</f>
        <v>0</v>
      </c>
      <c r="J141" s="229"/>
      <c r="K141" s="230">
        <f>ROUND(E141*J141,2)</f>
        <v>0</v>
      </c>
      <c r="L141" s="230">
        <v>21</v>
      </c>
      <c r="M141" s="230">
        <f>G141*(1+L141/100)</f>
        <v>0</v>
      </c>
      <c r="N141" s="230">
        <v>0</v>
      </c>
      <c r="O141" s="230">
        <f>ROUND(E141*N141,2)</f>
        <v>0</v>
      </c>
      <c r="P141" s="230">
        <v>0</v>
      </c>
      <c r="Q141" s="230">
        <f>ROUND(E141*P141,2)</f>
        <v>0</v>
      </c>
      <c r="R141" s="230" t="s">
        <v>247</v>
      </c>
      <c r="S141" s="230" t="s">
        <v>119</v>
      </c>
      <c r="T141" s="231" t="s">
        <v>119</v>
      </c>
      <c r="U141" s="215">
        <v>0</v>
      </c>
      <c r="V141" s="215">
        <f>ROUND(E141*U141,2)</f>
        <v>0</v>
      </c>
      <c r="W141" s="215"/>
      <c r="X141" s="206"/>
      <c r="Y141" s="206"/>
      <c r="Z141" s="206"/>
      <c r="AA141" s="206"/>
      <c r="AB141" s="206"/>
      <c r="AC141" s="206"/>
      <c r="AD141" s="206"/>
      <c r="AE141" s="206"/>
      <c r="AF141" s="206"/>
      <c r="AG141" s="206" t="s">
        <v>120</v>
      </c>
      <c r="AH141" s="206"/>
      <c r="AI141" s="206"/>
      <c r="AJ141" s="206"/>
      <c r="AK141" s="206"/>
      <c r="AL141" s="206"/>
      <c r="AM141" s="206"/>
      <c r="AN141" s="206"/>
      <c r="AO141" s="206"/>
      <c r="AP141" s="206"/>
      <c r="AQ141" s="206"/>
      <c r="AR141" s="206"/>
      <c r="AS141" s="206"/>
      <c r="AT141" s="206"/>
      <c r="AU141" s="206"/>
      <c r="AV141" s="206"/>
      <c r="AW141" s="206"/>
      <c r="AX141" s="206"/>
      <c r="AY141" s="206"/>
      <c r="AZ141" s="206"/>
      <c r="BA141" s="206"/>
      <c r="BB141" s="206"/>
      <c r="BC141" s="206"/>
      <c r="BD141" s="206"/>
      <c r="BE141" s="206"/>
      <c r="BF141" s="206"/>
      <c r="BG141" s="206"/>
      <c r="BH141" s="206"/>
    </row>
    <row r="142" spans="1:60" outlineLevel="1" x14ac:dyDescent="0.2">
      <c r="A142" s="213"/>
      <c r="B142" s="214"/>
      <c r="C142" s="247" t="s">
        <v>287</v>
      </c>
      <c r="D142" s="216"/>
      <c r="E142" s="217">
        <v>215.20079999999999</v>
      </c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06"/>
      <c r="Y142" s="206"/>
      <c r="Z142" s="206"/>
      <c r="AA142" s="206"/>
      <c r="AB142" s="206"/>
      <c r="AC142" s="206"/>
      <c r="AD142" s="206"/>
      <c r="AE142" s="206"/>
      <c r="AF142" s="206"/>
      <c r="AG142" s="206" t="s">
        <v>124</v>
      </c>
      <c r="AH142" s="206">
        <v>0</v>
      </c>
      <c r="AI142" s="206"/>
      <c r="AJ142" s="206"/>
      <c r="AK142" s="206"/>
      <c r="AL142" s="206"/>
      <c r="AM142" s="206"/>
      <c r="AN142" s="206"/>
      <c r="AO142" s="206"/>
      <c r="AP142" s="206"/>
      <c r="AQ142" s="206"/>
      <c r="AR142" s="206"/>
      <c r="AS142" s="206"/>
      <c r="AT142" s="206"/>
      <c r="AU142" s="206"/>
      <c r="AV142" s="206"/>
      <c r="AW142" s="206"/>
      <c r="AX142" s="206"/>
      <c r="AY142" s="206"/>
      <c r="AZ142" s="206"/>
      <c r="BA142" s="206"/>
      <c r="BB142" s="206"/>
      <c r="BC142" s="206"/>
      <c r="BD142" s="206"/>
      <c r="BE142" s="206"/>
      <c r="BF142" s="206"/>
      <c r="BG142" s="206"/>
      <c r="BH142" s="206"/>
    </row>
    <row r="143" spans="1:60" outlineLevel="1" x14ac:dyDescent="0.2">
      <c r="A143" s="225">
        <v>41</v>
      </c>
      <c r="B143" s="226" t="s">
        <v>288</v>
      </c>
      <c r="C143" s="245" t="s">
        <v>289</v>
      </c>
      <c r="D143" s="227" t="s">
        <v>152</v>
      </c>
      <c r="E143" s="228">
        <v>17.933399999999999</v>
      </c>
      <c r="F143" s="229"/>
      <c r="G143" s="230">
        <f>ROUND(E143*F143,2)</f>
        <v>0</v>
      </c>
      <c r="H143" s="229"/>
      <c r="I143" s="230">
        <f>ROUND(E143*H143,2)</f>
        <v>0</v>
      </c>
      <c r="J143" s="229"/>
      <c r="K143" s="230">
        <f>ROUND(E143*J143,2)</f>
        <v>0</v>
      </c>
      <c r="L143" s="230">
        <v>21</v>
      </c>
      <c r="M143" s="230">
        <f>G143*(1+L143/100)</f>
        <v>0</v>
      </c>
      <c r="N143" s="230">
        <v>0</v>
      </c>
      <c r="O143" s="230">
        <f>ROUND(E143*N143,2)</f>
        <v>0</v>
      </c>
      <c r="P143" s="230">
        <v>0</v>
      </c>
      <c r="Q143" s="230">
        <f>ROUND(E143*P143,2)</f>
        <v>0</v>
      </c>
      <c r="R143" s="230" t="s">
        <v>247</v>
      </c>
      <c r="S143" s="230" t="s">
        <v>119</v>
      </c>
      <c r="T143" s="231" t="s">
        <v>290</v>
      </c>
      <c r="U143" s="215">
        <v>0</v>
      </c>
      <c r="V143" s="215">
        <f>ROUND(E143*U143,2)</f>
        <v>0</v>
      </c>
      <c r="W143" s="215"/>
      <c r="X143" s="206"/>
      <c r="Y143" s="206"/>
      <c r="Z143" s="206"/>
      <c r="AA143" s="206"/>
      <c r="AB143" s="206"/>
      <c r="AC143" s="206"/>
      <c r="AD143" s="206"/>
      <c r="AE143" s="206"/>
      <c r="AF143" s="206"/>
      <c r="AG143" s="206" t="s">
        <v>120</v>
      </c>
      <c r="AH143" s="206"/>
      <c r="AI143" s="206"/>
      <c r="AJ143" s="206"/>
      <c r="AK143" s="206"/>
      <c r="AL143" s="206"/>
      <c r="AM143" s="206"/>
      <c r="AN143" s="206"/>
      <c r="AO143" s="206"/>
      <c r="AP143" s="206"/>
      <c r="AQ143" s="206"/>
      <c r="AR143" s="206"/>
      <c r="AS143" s="206"/>
      <c r="AT143" s="206"/>
      <c r="AU143" s="206"/>
      <c r="AV143" s="206"/>
      <c r="AW143" s="206"/>
      <c r="AX143" s="206"/>
      <c r="AY143" s="206"/>
      <c r="AZ143" s="206"/>
      <c r="BA143" s="206"/>
      <c r="BB143" s="206"/>
      <c r="BC143" s="206"/>
      <c r="BD143" s="206"/>
      <c r="BE143" s="206"/>
      <c r="BF143" s="206"/>
      <c r="BG143" s="206"/>
      <c r="BH143" s="206"/>
    </row>
    <row r="144" spans="1:60" outlineLevel="1" x14ac:dyDescent="0.2">
      <c r="A144" s="213"/>
      <c r="B144" s="214"/>
      <c r="C144" s="247" t="s">
        <v>283</v>
      </c>
      <c r="D144" s="216"/>
      <c r="E144" s="217">
        <v>14.288399999999999</v>
      </c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06"/>
      <c r="Y144" s="206"/>
      <c r="Z144" s="206"/>
      <c r="AA144" s="206"/>
      <c r="AB144" s="206"/>
      <c r="AC144" s="206"/>
      <c r="AD144" s="206"/>
      <c r="AE144" s="206"/>
      <c r="AF144" s="206"/>
      <c r="AG144" s="206" t="s">
        <v>124</v>
      </c>
      <c r="AH144" s="206">
        <v>0</v>
      </c>
      <c r="AI144" s="206"/>
      <c r="AJ144" s="206"/>
      <c r="AK144" s="206"/>
      <c r="AL144" s="206"/>
      <c r="AM144" s="206"/>
      <c r="AN144" s="206"/>
      <c r="AO144" s="206"/>
      <c r="AP144" s="206"/>
      <c r="AQ144" s="206"/>
      <c r="AR144" s="206"/>
      <c r="AS144" s="206"/>
      <c r="AT144" s="206"/>
      <c r="AU144" s="206"/>
      <c r="AV144" s="206"/>
      <c r="AW144" s="206"/>
      <c r="AX144" s="206"/>
      <c r="AY144" s="206"/>
      <c r="AZ144" s="206"/>
      <c r="BA144" s="206"/>
      <c r="BB144" s="206"/>
      <c r="BC144" s="206"/>
      <c r="BD144" s="206"/>
      <c r="BE144" s="206"/>
      <c r="BF144" s="206"/>
      <c r="BG144" s="206"/>
      <c r="BH144" s="206"/>
    </row>
    <row r="145" spans="1:60" outlineLevel="1" x14ac:dyDescent="0.2">
      <c r="A145" s="213"/>
      <c r="B145" s="214"/>
      <c r="C145" s="247" t="s">
        <v>284</v>
      </c>
      <c r="D145" s="216"/>
      <c r="E145" s="217">
        <v>3.645</v>
      </c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06"/>
      <c r="Y145" s="206"/>
      <c r="Z145" s="206"/>
      <c r="AA145" s="206"/>
      <c r="AB145" s="206"/>
      <c r="AC145" s="206"/>
      <c r="AD145" s="206"/>
      <c r="AE145" s="206"/>
      <c r="AF145" s="206"/>
      <c r="AG145" s="206" t="s">
        <v>124</v>
      </c>
      <c r="AH145" s="206">
        <v>0</v>
      </c>
      <c r="AI145" s="206"/>
      <c r="AJ145" s="206"/>
      <c r="AK145" s="206"/>
      <c r="AL145" s="206"/>
      <c r="AM145" s="206"/>
      <c r="AN145" s="206"/>
      <c r="AO145" s="206"/>
      <c r="AP145" s="206"/>
      <c r="AQ145" s="206"/>
      <c r="AR145" s="206"/>
      <c r="AS145" s="206"/>
      <c r="AT145" s="206"/>
      <c r="AU145" s="206"/>
      <c r="AV145" s="206"/>
      <c r="AW145" s="206"/>
      <c r="AX145" s="206"/>
      <c r="AY145" s="206"/>
      <c r="AZ145" s="206"/>
      <c r="BA145" s="206"/>
      <c r="BB145" s="206"/>
      <c r="BC145" s="206"/>
      <c r="BD145" s="206"/>
      <c r="BE145" s="206"/>
      <c r="BF145" s="206"/>
      <c r="BG145" s="206"/>
      <c r="BH145" s="206"/>
    </row>
    <row r="146" spans="1:60" ht="22.5" outlineLevel="1" x14ac:dyDescent="0.2">
      <c r="A146" s="225">
        <v>42</v>
      </c>
      <c r="B146" s="226" t="s">
        <v>291</v>
      </c>
      <c r="C146" s="245" t="s">
        <v>292</v>
      </c>
      <c r="D146" s="227" t="s">
        <v>152</v>
      </c>
      <c r="E146" s="228">
        <v>17.933399999999999</v>
      </c>
      <c r="F146" s="229"/>
      <c r="G146" s="230">
        <f>ROUND(E146*F146,2)</f>
        <v>0</v>
      </c>
      <c r="H146" s="229"/>
      <c r="I146" s="230">
        <f>ROUND(E146*H146,2)</f>
        <v>0</v>
      </c>
      <c r="J146" s="229"/>
      <c r="K146" s="230">
        <f>ROUND(E146*J146,2)</f>
        <v>0</v>
      </c>
      <c r="L146" s="230">
        <v>21</v>
      </c>
      <c r="M146" s="230">
        <f>G146*(1+L146/100)</f>
        <v>0</v>
      </c>
      <c r="N146" s="230">
        <v>0</v>
      </c>
      <c r="O146" s="230">
        <f>ROUND(E146*N146,2)</f>
        <v>0</v>
      </c>
      <c r="P146" s="230">
        <v>0</v>
      </c>
      <c r="Q146" s="230">
        <f>ROUND(E146*P146,2)</f>
        <v>0</v>
      </c>
      <c r="R146" s="230" t="s">
        <v>155</v>
      </c>
      <c r="S146" s="230" t="s">
        <v>119</v>
      </c>
      <c r="T146" s="231" t="s">
        <v>119</v>
      </c>
      <c r="U146" s="215">
        <v>0.83199999999999996</v>
      </c>
      <c r="V146" s="215">
        <f>ROUND(E146*U146,2)</f>
        <v>14.92</v>
      </c>
      <c r="W146" s="215"/>
      <c r="X146" s="206"/>
      <c r="Y146" s="206"/>
      <c r="Z146" s="206"/>
      <c r="AA146" s="206"/>
      <c r="AB146" s="206"/>
      <c r="AC146" s="206"/>
      <c r="AD146" s="206"/>
      <c r="AE146" s="206"/>
      <c r="AF146" s="206"/>
      <c r="AG146" s="206" t="s">
        <v>120</v>
      </c>
      <c r="AH146" s="206"/>
      <c r="AI146" s="206"/>
      <c r="AJ146" s="206"/>
      <c r="AK146" s="206"/>
      <c r="AL146" s="206"/>
      <c r="AM146" s="206"/>
      <c r="AN146" s="206"/>
      <c r="AO146" s="206"/>
      <c r="AP146" s="206"/>
      <c r="AQ146" s="206"/>
      <c r="AR146" s="206"/>
      <c r="AS146" s="206"/>
      <c r="AT146" s="206"/>
      <c r="AU146" s="206"/>
      <c r="AV146" s="206"/>
      <c r="AW146" s="206"/>
      <c r="AX146" s="206"/>
      <c r="AY146" s="206"/>
      <c r="AZ146" s="206"/>
      <c r="BA146" s="206"/>
      <c r="BB146" s="206"/>
      <c r="BC146" s="206"/>
      <c r="BD146" s="206"/>
      <c r="BE146" s="206"/>
      <c r="BF146" s="206"/>
      <c r="BG146" s="206"/>
      <c r="BH146" s="206"/>
    </row>
    <row r="147" spans="1:60" outlineLevel="1" x14ac:dyDescent="0.2">
      <c r="A147" s="213"/>
      <c r="B147" s="214"/>
      <c r="C147" s="246" t="s">
        <v>293</v>
      </c>
      <c r="D147" s="232"/>
      <c r="E147" s="232"/>
      <c r="F147" s="232"/>
      <c r="G147" s="232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06"/>
      <c r="Y147" s="206"/>
      <c r="Z147" s="206"/>
      <c r="AA147" s="206"/>
      <c r="AB147" s="206"/>
      <c r="AC147" s="206"/>
      <c r="AD147" s="206"/>
      <c r="AE147" s="206"/>
      <c r="AF147" s="206"/>
      <c r="AG147" s="206" t="s">
        <v>122</v>
      </c>
      <c r="AH147" s="206"/>
      <c r="AI147" s="206"/>
      <c r="AJ147" s="206"/>
      <c r="AK147" s="206"/>
      <c r="AL147" s="206"/>
      <c r="AM147" s="206"/>
      <c r="AN147" s="206"/>
      <c r="AO147" s="206"/>
      <c r="AP147" s="206"/>
      <c r="AQ147" s="206"/>
      <c r="AR147" s="206"/>
      <c r="AS147" s="206"/>
      <c r="AT147" s="206"/>
      <c r="AU147" s="206"/>
      <c r="AV147" s="206"/>
      <c r="AW147" s="206"/>
      <c r="AX147" s="206"/>
      <c r="AY147" s="206"/>
      <c r="AZ147" s="206"/>
      <c r="BA147" s="206"/>
      <c r="BB147" s="206"/>
      <c r="BC147" s="206"/>
      <c r="BD147" s="206"/>
      <c r="BE147" s="206"/>
      <c r="BF147" s="206"/>
      <c r="BG147" s="206"/>
      <c r="BH147" s="206"/>
    </row>
    <row r="148" spans="1:60" outlineLevel="1" x14ac:dyDescent="0.2">
      <c r="A148" s="213"/>
      <c r="B148" s="214"/>
      <c r="C148" s="247" t="s">
        <v>283</v>
      </c>
      <c r="D148" s="216"/>
      <c r="E148" s="217">
        <v>14.288399999999999</v>
      </c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06"/>
      <c r="Y148" s="206"/>
      <c r="Z148" s="206"/>
      <c r="AA148" s="206"/>
      <c r="AB148" s="206"/>
      <c r="AC148" s="206"/>
      <c r="AD148" s="206"/>
      <c r="AE148" s="206"/>
      <c r="AF148" s="206"/>
      <c r="AG148" s="206" t="s">
        <v>124</v>
      </c>
      <c r="AH148" s="206">
        <v>0</v>
      </c>
      <c r="AI148" s="206"/>
      <c r="AJ148" s="206"/>
      <c r="AK148" s="206"/>
      <c r="AL148" s="206"/>
      <c r="AM148" s="206"/>
      <c r="AN148" s="206"/>
      <c r="AO148" s="206"/>
      <c r="AP148" s="206"/>
      <c r="AQ148" s="206"/>
      <c r="AR148" s="206"/>
      <c r="AS148" s="206"/>
      <c r="AT148" s="206"/>
      <c r="AU148" s="206"/>
      <c r="AV148" s="206"/>
      <c r="AW148" s="206"/>
      <c r="AX148" s="206"/>
      <c r="AY148" s="206"/>
      <c r="AZ148" s="206"/>
      <c r="BA148" s="206"/>
      <c r="BB148" s="206"/>
      <c r="BC148" s="206"/>
      <c r="BD148" s="206"/>
      <c r="BE148" s="206"/>
      <c r="BF148" s="206"/>
      <c r="BG148" s="206"/>
      <c r="BH148" s="206"/>
    </row>
    <row r="149" spans="1:60" outlineLevel="1" x14ac:dyDescent="0.2">
      <c r="A149" s="213"/>
      <c r="B149" s="214"/>
      <c r="C149" s="247" t="s">
        <v>284</v>
      </c>
      <c r="D149" s="216"/>
      <c r="E149" s="217">
        <v>3.645</v>
      </c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06"/>
      <c r="Y149" s="206"/>
      <c r="Z149" s="206"/>
      <c r="AA149" s="206"/>
      <c r="AB149" s="206"/>
      <c r="AC149" s="206"/>
      <c r="AD149" s="206"/>
      <c r="AE149" s="206"/>
      <c r="AF149" s="206"/>
      <c r="AG149" s="206" t="s">
        <v>124</v>
      </c>
      <c r="AH149" s="206">
        <v>0</v>
      </c>
      <c r="AI149" s="206"/>
      <c r="AJ149" s="206"/>
      <c r="AK149" s="206"/>
      <c r="AL149" s="206"/>
      <c r="AM149" s="206"/>
      <c r="AN149" s="206"/>
      <c r="AO149" s="206"/>
      <c r="AP149" s="206"/>
      <c r="AQ149" s="206"/>
      <c r="AR149" s="206"/>
      <c r="AS149" s="206"/>
      <c r="AT149" s="206"/>
      <c r="AU149" s="206"/>
      <c r="AV149" s="206"/>
      <c r="AW149" s="206"/>
      <c r="AX149" s="206"/>
      <c r="AY149" s="206"/>
      <c r="AZ149" s="206"/>
      <c r="BA149" s="206"/>
      <c r="BB149" s="206"/>
      <c r="BC149" s="206"/>
      <c r="BD149" s="206"/>
      <c r="BE149" s="206"/>
      <c r="BF149" s="206"/>
      <c r="BG149" s="206"/>
      <c r="BH149" s="206"/>
    </row>
    <row r="150" spans="1:60" x14ac:dyDescent="0.2">
      <c r="A150" s="219" t="s">
        <v>113</v>
      </c>
      <c r="B150" s="220" t="s">
        <v>86</v>
      </c>
      <c r="C150" s="244" t="s">
        <v>28</v>
      </c>
      <c r="D150" s="221"/>
      <c r="E150" s="222"/>
      <c r="F150" s="223"/>
      <c r="G150" s="223">
        <f>SUMIF(AG151:AG151,"&lt;&gt;NOR",G151:G151)</f>
        <v>0</v>
      </c>
      <c r="H150" s="223"/>
      <c r="I150" s="223">
        <f>SUM(I151:I151)</f>
        <v>0</v>
      </c>
      <c r="J150" s="223"/>
      <c r="K150" s="223">
        <f>SUM(K151:K151)</f>
        <v>0</v>
      </c>
      <c r="L150" s="223"/>
      <c r="M150" s="223">
        <f>SUM(M151:M151)</f>
        <v>0</v>
      </c>
      <c r="N150" s="223"/>
      <c r="O150" s="223">
        <f>SUM(O151:O151)</f>
        <v>0</v>
      </c>
      <c r="P150" s="223"/>
      <c r="Q150" s="223">
        <f>SUM(Q151:Q151)</f>
        <v>0</v>
      </c>
      <c r="R150" s="223"/>
      <c r="S150" s="223"/>
      <c r="T150" s="224"/>
      <c r="U150" s="218"/>
      <c r="V150" s="218">
        <f>SUM(V151:V151)</f>
        <v>0</v>
      </c>
      <c r="W150" s="218"/>
      <c r="AG150" t="s">
        <v>114</v>
      </c>
    </row>
    <row r="151" spans="1:60" outlineLevel="1" x14ac:dyDescent="0.2">
      <c r="A151" s="225">
        <v>43</v>
      </c>
      <c r="B151" s="226" t="s">
        <v>294</v>
      </c>
      <c r="C151" s="245" t="s">
        <v>295</v>
      </c>
      <c r="D151" s="227" t="s">
        <v>296</v>
      </c>
      <c r="E151" s="228">
        <v>1</v>
      </c>
      <c r="F151" s="229"/>
      <c r="G151" s="230">
        <f>ROUND(E151*F151,2)</f>
        <v>0</v>
      </c>
      <c r="H151" s="229"/>
      <c r="I151" s="230">
        <f>ROUND(E151*H151,2)</f>
        <v>0</v>
      </c>
      <c r="J151" s="229"/>
      <c r="K151" s="230">
        <f>ROUND(E151*J151,2)</f>
        <v>0</v>
      </c>
      <c r="L151" s="230">
        <v>21</v>
      </c>
      <c r="M151" s="230">
        <f>G151*(1+L151/100)</f>
        <v>0</v>
      </c>
      <c r="N151" s="230">
        <v>0</v>
      </c>
      <c r="O151" s="230">
        <f>ROUND(E151*N151,2)</f>
        <v>0</v>
      </c>
      <c r="P151" s="230">
        <v>0</v>
      </c>
      <c r="Q151" s="230">
        <f>ROUND(E151*P151,2)</f>
        <v>0</v>
      </c>
      <c r="R151" s="230"/>
      <c r="S151" s="230" t="s">
        <v>119</v>
      </c>
      <c r="T151" s="231" t="s">
        <v>163</v>
      </c>
      <c r="U151" s="215">
        <v>0</v>
      </c>
      <c r="V151" s="215">
        <f>ROUND(E151*U151,2)</f>
        <v>0</v>
      </c>
      <c r="W151" s="215"/>
      <c r="X151" s="206"/>
      <c r="Y151" s="206"/>
      <c r="Z151" s="206"/>
      <c r="AA151" s="206"/>
      <c r="AB151" s="206"/>
      <c r="AC151" s="206"/>
      <c r="AD151" s="206"/>
      <c r="AE151" s="206"/>
      <c r="AF151" s="206"/>
      <c r="AG151" s="206" t="s">
        <v>173</v>
      </c>
      <c r="AH151" s="206"/>
      <c r="AI151" s="206"/>
      <c r="AJ151" s="206"/>
      <c r="AK151" s="206"/>
      <c r="AL151" s="206"/>
      <c r="AM151" s="206"/>
      <c r="AN151" s="206"/>
      <c r="AO151" s="206"/>
      <c r="AP151" s="206"/>
      <c r="AQ151" s="206"/>
      <c r="AR151" s="206"/>
      <c r="AS151" s="206"/>
      <c r="AT151" s="206"/>
      <c r="AU151" s="206"/>
      <c r="AV151" s="206"/>
      <c r="AW151" s="206"/>
      <c r="AX151" s="206"/>
      <c r="AY151" s="206"/>
      <c r="AZ151" s="206"/>
      <c r="BA151" s="206"/>
      <c r="BB151" s="206"/>
      <c r="BC151" s="206"/>
      <c r="BD151" s="206"/>
      <c r="BE151" s="206"/>
      <c r="BF151" s="206"/>
      <c r="BG151" s="206"/>
      <c r="BH151" s="206"/>
    </row>
    <row r="152" spans="1:60" x14ac:dyDescent="0.2">
      <c r="A152" s="5"/>
      <c r="B152" s="6"/>
      <c r="C152" s="251"/>
      <c r="D152" s="8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AE152">
        <v>15</v>
      </c>
      <c r="AF152">
        <v>21</v>
      </c>
    </row>
    <row r="153" spans="1:60" x14ac:dyDescent="0.2">
      <c r="A153" s="209"/>
      <c r="B153" s="210" t="s">
        <v>29</v>
      </c>
      <c r="C153" s="252"/>
      <c r="D153" s="211"/>
      <c r="E153" s="212"/>
      <c r="F153" s="212"/>
      <c r="G153" s="243">
        <f>G8+G42+G44+G53+G65+G77+G81+G84+G88+G101+G109+G114+G117+G122+G129+G137+G150</f>
        <v>0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AE153">
        <f>SUMIF(L7:L151,AE152,G7:G151)</f>
        <v>0</v>
      </c>
      <c r="AF153">
        <f>SUMIF(L7:L151,AF152,G7:G151)</f>
        <v>0</v>
      </c>
      <c r="AG153" t="s">
        <v>297</v>
      </c>
    </row>
    <row r="154" spans="1:60" x14ac:dyDescent="0.2">
      <c r="C154" s="253"/>
      <c r="D154" s="190"/>
      <c r="AG154" t="s">
        <v>298</v>
      </c>
    </row>
    <row r="155" spans="1:60" x14ac:dyDescent="0.2">
      <c r="D155" s="190"/>
    </row>
    <row r="156" spans="1:60" x14ac:dyDescent="0.2">
      <c r="D156" s="190"/>
    </row>
    <row r="157" spans="1:60" x14ac:dyDescent="0.2">
      <c r="D157" s="190"/>
    </row>
    <row r="158" spans="1:60" x14ac:dyDescent="0.2">
      <c r="D158" s="190"/>
    </row>
    <row r="159" spans="1:60" x14ac:dyDescent="0.2">
      <c r="D159" s="190"/>
    </row>
    <row r="160" spans="1:60" x14ac:dyDescent="0.2">
      <c r="D160" s="190"/>
    </row>
    <row r="161" spans="4:4" x14ac:dyDescent="0.2">
      <c r="D161" s="190"/>
    </row>
    <row r="162" spans="4:4" x14ac:dyDescent="0.2">
      <c r="D162" s="190"/>
    </row>
    <row r="163" spans="4:4" x14ac:dyDescent="0.2">
      <c r="D163" s="190"/>
    </row>
    <row r="164" spans="4:4" x14ac:dyDescent="0.2">
      <c r="D164" s="190"/>
    </row>
    <row r="165" spans="4:4" x14ac:dyDescent="0.2">
      <c r="D165" s="190"/>
    </row>
    <row r="166" spans="4:4" x14ac:dyDescent="0.2">
      <c r="D166" s="190"/>
    </row>
    <row r="167" spans="4:4" x14ac:dyDescent="0.2">
      <c r="D167" s="190"/>
    </row>
    <row r="168" spans="4:4" x14ac:dyDescent="0.2">
      <c r="D168" s="190"/>
    </row>
    <row r="169" spans="4:4" x14ac:dyDescent="0.2">
      <c r="D169" s="190"/>
    </row>
    <row r="170" spans="4:4" x14ac:dyDescent="0.2">
      <c r="D170" s="190"/>
    </row>
    <row r="171" spans="4:4" x14ac:dyDescent="0.2">
      <c r="D171" s="190"/>
    </row>
    <row r="172" spans="4:4" x14ac:dyDescent="0.2">
      <c r="D172" s="190"/>
    </row>
    <row r="173" spans="4:4" x14ac:dyDescent="0.2">
      <c r="D173" s="190"/>
    </row>
    <row r="174" spans="4:4" x14ac:dyDescent="0.2">
      <c r="D174" s="190"/>
    </row>
    <row r="175" spans="4:4" x14ac:dyDescent="0.2">
      <c r="D175" s="190"/>
    </row>
    <row r="176" spans="4:4" x14ac:dyDescent="0.2">
      <c r="D176" s="190"/>
    </row>
    <row r="177" spans="4:4" x14ac:dyDescent="0.2">
      <c r="D177" s="190"/>
    </row>
    <row r="178" spans="4:4" x14ac:dyDescent="0.2">
      <c r="D178" s="190"/>
    </row>
    <row r="179" spans="4:4" x14ac:dyDescent="0.2">
      <c r="D179" s="190"/>
    </row>
    <row r="180" spans="4:4" x14ac:dyDescent="0.2">
      <c r="D180" s="190"/>
    </row>
    <row r="181" spans="4:4" x14ac:dyDescent="0.2">
      <c r="D181" s="190"/>
    </row>
    <row r="182" spans="4:4" x14ac:dyDescent="0.2">
      <c r="D182" s="190"/>
    </row>
    <row r="183" spans="4:4" x14ac:dyDescent="0.2">
      <c r="D183" s="190"/>
    </row>
    <row r="184" spans="4:4" x14ac:dyDescent="0.2">
      <c r="D184" s="190"/>
    </row>
    <row r="185" spans="4:4" x14ac:dyDescent="0.2">
      <c r="D185" s="190"/>
    </row>
    <row r="186" spans="4:4" x14ac:dyDescent="0.2">
      <c r="D186" s="190"/>
    </row>
    <row r="187" spans="4:4" x14ac:dyDescent="0.2">
      <c r="D187" s="190"/>
    </row>
    <row r="188" spans="4:4" x14ac:dyDescent="0.2">
      <c r="D188" s="190"/>
    </row>
    <row r="189" spans="4:4" x14ac:dyDescent="0.2">
      <c r="D189" s="190"/>
    </row>
    <row r="190" spans="4:4" x14ac:dyDescent="0.2">
      <c r="D190" s="190"/>
    </row>
    <row r="191" spans="4:4" x14ac:dyDescent="0.2">
      <c r="D191" s="190"/>
    </row>
    <row r="192" spans="4:4" x14ac:dyDescent="0.2">
      <c r="D192" s="190"/>
    </row>
    <row r="193" spans="4:4" x14ac:dyDescent="0.2">
      <c r="D193" s="190"/>
    </row>
    <row r="194" spans="4:4" x14ac:dyDescent="0.2">
      <c r="D194" s="190"/>
    </row>
    <row r="195" spans="4:4" x14ac:dyDescent="0.2">
      <c r="D195" s="190"/>
    </row>
    <row r="196" spans="4:4" x14ac:dyDescent="0.2">
      <c r="D196" s="190"/>
    </row>
    <row r="197" spans="4:4" x14ac:dyDescent="0.2">
      <c r="D197" s="190"/>
    </row>
    <row r="198" spans="4:4" x14ac:dyDescent="0.2">
      <c r="D198" s="190"/>
    </row>
    <row r="199" spans="4:4" x14ac:dyDescent="0.2">
      <c r="D199" s="190"/>
    </row>
    <row r="200" spans="4:4" x14ac:dyDescent="0.2">
      <c r="D200" s="190"/>
    </row>
    <row r="201" spans="4:4" x14ac:dyDescent="0.2">
      <c r="D201" s="190"/>
    </row>
    <row r="202" spans="4:4" x14ac:dyDescent="0.2">
      <c r="D202" s="190"/>
    </row>
    <row r="203" spans="4:4" x14ac:dyDescent="0.2">
      <c r="D203" s="190"/>
    </row>
    <row r="204" spans="4:4" x14ac:dyDescent="0.2">
      <c r="D204" s="190"/>
    </row>
    <row r="205" spans="4:4" x14ac:dyDescent="0.2">
      <c r="D205" s="190"/>
    </row>
    <row r="206" spans="4:4" x14ac:dyDescent="0.2">
      <c r="D206" s="190"/>
    </row>
    <row r="207" spans="4:4" x14ac:dyDescent="0.2">
      <c r="D207" s="190"/>
    </row>
    <row r="208" spans="4:4" x14ac:dyDescent="0.2">
      <c r="D208" s="190"/>
    </row>
    <row r="209" spans="4:4" x14ac:dyDescent="0.2">
      <c r="D209" s="190"/>
    </row>
    <row r="210" spans="4:4" x14ac:dyDescent="0.2">
      <c r="D210" s="190"/>
    </row>
    <row r="211" spans="4:4" x14ac:dyDescent="0.2">
      <c r="D211" s="190"/>
    </row>
    <row r="212" spans="4:4" x14ac:dyDescent="0.2">
      <c r="D212" s="190"/>
    </row>
    <row r="213" spans="4:4" x14ac:dyDescent="0.2">
      <c r="D213" s="190"/>
    </row>
    <row r="214" spans="4:4" x14ac:dyDescent="0.2">
      <c r="D214" s="190"/>
    </row>
    <row r="215" spans="4:4" x14ac:dyDescent="0.2">
      <c r="D215" s="190"/>
    </row>
    <row r="216" spans="4:4" x14ac:dyDescent="0.2">
      <c r="D216" s="190"/>
    </row>
    <row r="217" spans="4:4" x14ac:dyDescent="0.2">
      <c r="D217" s="190"/>
    </row>
    <row r="218" spans="4:4" x14ac:dyDescent="0.2">
      <c r="D218" s="190"/>
    </row>
    <row r="219" spans="4:4" x14ac:dyDescent="0.2">
      <c r="D219" s="190"/>
    </row>
    <row r="220" spans="4:4" x14ac:dyDescent="0.2">
      <c r="D220" s="190"/>
    </row>
    <row r="221" spans="4:4" x14ac:dyDescent="0.2">
      <c r="D221" s="190"/>
    </row>
    <row r="222" spans="4:4" x14ac:dyDescent="0.2">
      <c r="D222" s="190"/>
    </row>
    <row r="223" spans="4:4" x14ac:dyDescent="0.2">
      <c r="D223" s="190"/>
    </row>
    <row r="224" spans="4:4" x14ac:dyDescent="0.2">
      <c r="D224" s="190"/>
    </row>
    <row r="225" spans="4:4" x14ac:dyDescent="0.2">
      <c r="D225" s="190"/>
    </row>
    <row r="226" spans="4:4" x14ac:dyDescent="0.2">
      <c r="D226" s="190"/>
    </row>
    <row r="227" spans="4:4" x14ac:dyDescent="0.2">
      <c r="D227" s="190"/>
    </row>
    <row r="228" spans="4:4" x14ac:dyDescent="0.2">
      <c r="D228" s="190"/>
    </row>
    <row r="229" spans="4:4" x14ac:dyDescent="0.2">
      <c r="D229" s="190"/>
    </row>
    <row r="230" spans="4:4" x14ac:dyDescent="0.2">
      <c r="D230" s="190"/>
    </row>
    <row r="231" spans="4:4" x14ac:dyDescent="0.2">
      <c r="D231" s="190"/>
    </row>
    <row r="232" spans="4:4" x14ac:dyDescent="0.2">
      <c r="D232" s="190"/>
    </row>
    <row r="233" spans="4:4" x14ac:dyDescent="0.2">
      <c r="D233" s="190"/>
    </row>
    <row r="234" spans="4:4" x14ac:dyDescent="0.2">
      <c r="D234" s="190"/>
    </row>
    <row r="235" spans="4:4" x14ac:dyDescent="0.2">
      <c r="D235" s="190"/>
    </row>
    <row r="236" spans="4:4" x14ac:dyDescent="0.2">
      <c r="D236" s="190"/>
    </row>
    <row r="237" spans="4:4" x14ac:dyDescent="0.2">
      <c r="D237" s="190"/>
    </row>
    <row r="238" spans="4:4" x14ac:dyDescent="0.2">
      <c r="D238" s="190"/>
    </row>
    <row r="239" spans="4:4" x14ac:dyDescent="0.2">
      <c r="D239" s="190"/>
    </row>
    <row r="240" spans="4:4" x14ac:dyDescent="0.2">
      <c r="D240" s="190"/>
    </row>
    <row r="241" spans="4:4" x14ac:dyDescent="0.2">
      <c r="D241" s="190"/>
    </row>
    <row r="242" spans="4:4" x14ac:dyDescent="0.2">
      <c r="D242" s="190"/>
    </row>
    <row r="243" spans="4:4" x14ac:dyDescent="0.2">
      <c r="D243" s="190"/>
    </row>
    <row r="244" spans="4:4" x14ac:dyDescent="0.2">
      <c r="D244" s="190"/>
    </row>
    <row r="245" spans="4:4" x14ac:dyDescent="0.2">
      <c r="D245" s="190"/>
    </row>
    <row r="246" spans="4:4" x14ac:dyDescent="0.2">
      <c r="D246" s="190"/>
    </row>
    <row r="247" spans="4:4" x14ac:dyDescent="0.2">
      <c r="D247" s="190"/>
    </row>
    <row r="248" spans="4:4" x14ac:dyDescent="0.2">
      <c r="D248" s="190"/>
    </row>
    <row r="249" spans="4:4" x14ac:dyDescent="0.2">
      <c r="D249" s="190"/>
    </row>
    <row r="250" spans="4:4" x14ac:dyDescent="0.2">
      <c r="D250" s="190"/>
    </row>
    <row r="251" spans="4:4" x14ac:dyDescent="0.2">
      <c r="D251" s="190"/>
    </row>
    <row r="252" spans="4:4" x14ac:dyDescent="0.2">
      <c r="D252" s="190"/>
    </row>
    <row r="253" spans="4:4" x14ac:dyDescent="0.2">
      <c r="D253" s="190"/>
    </row>
    <row r="254" spans="4:4" x14ac:dyDescent="0.2">
      <c r="D254" s="190"/>
    </row>
    <row r="255" spans="4:4" x14ac:dyDescent="0.2">
      <c r="D255" s="190"/>
    </row>
    <row r="256" spans="4:4" x14ac:dyDescent="0.2">
      <c r="D256" s="190"/>
    </row>
    <row r="257" spans="4:4" x14ac:dyDescent="0.2">
      <c r="D257" s="190"/>
    </row>
    <row r="258" spans="4:4" x14ac:dyDescent="0.2">
      <c r="D258" s="190"/>
    </row>
    <row r="259" spans="4:4" x14ac:dyDescent="0.2">
      <c r="D259" s="190"/>
    </row>
    <row r="260" spans="4:4" x14ac:dyDescent="0.2">
      <c r="D260" s="190"/>
    </row>
    <row r="261" spans="4:4" x14ac:dyDescent="0.2">
      <c r="D261" s="190"/>
    </row>
    <row r="262" spans="4:4" x14ac:dyDescent="0.2">
      <c r="D262" s="190"/>
    </row>
    <row r="263" spans="4:4" x14ac:dyDescent="0.2">
      <c r="D263" s="190"/>
    </row>
    <row r="264" spans="4:4" x14ac:dyDescent="0.2">
      <c r="D264" s="190"/>
    </row>
    <row r="265" spans="4:4" x14ac:dyDescent="0.2">
      <c r="D265" s="190"/>
    </row>
    <row r="266" spans="4:4" x14ac:dyDescent="0.2">
      <c r="D266" s="190"/>
    </row>
    <row r="267" spans="4:4" x14ac:dyDescent="0.2">
      <c r="D267" s="190"/>
    </row>
    <row r="268" spans="4:4" x14ac:dyDescent="0.2">
      <c r="D268" s="190"/>
    </row>
    <row r="269" spans="4:4" x14ac:dyDescent="0.2">
      <c r="D269" s="190"/>
    </row>
    <row r="270" spans="4:4" x14ac:dyDescent="0.2">
      <c r="D270" s="190"/>
    </row>
    <row r="271" spans="4:4" x14ac:dyDescent="0.2">
      <c r="D271" s="190"/>
    </row>
    <row r="272" spans="4:4" x14ac:dyDescent="0.2">
      <c r="D272" s="190"/>
    </row>
    <row r="273" spans="4:4" x14ac:dyDescent="0.2">
      <c r="D273" s="190"/>
    </row>
    <row r="274" spans="4:4" x14ac:dyDescent="0.2">
      <c r="D274" s="190"/>
    </row>
    <row r="275" spans="4:4" x14ac:dyDescent="0.2">
      <c r="D275" s="190"/>
    </row>
    <row r="276" spans="4:4" x14ac:dyDescent="0.2">
      <c r="D276" s="190"/>
    </row>
    <row r="277" spans="4:4" x14ac:dyDescent="0.2">
      <c r="D277" s="190"/>
    </row>
    <row r="278" spans="4:4" x14ac:dyDescent="0.2">
      <c r="D278" s="190"/>
    </row>
    <row r="279" spans="4:4" x14ac:dyDescent="0.2">
      <c r="D279" s="190"/>
    </row>
    <row r="280" spans="4:4" x14ac:dyDescent="0.2">
      <c r="D280" s="190"/>
    </row>
    <row r="281" spans="4:4" x14ac:dyDescent="0.2">
      <c r="D281" s="190"/>
    </row>
    <row r="282" spans="4:4" x14ac:dyDescent="0.2">
      <c r="D282" s="190"/>
    </row>
    <row r="283" spans="4:4" x14ac:dyDescent="0.2">
      <c r="D283" s="190"/>
    </row>
    <row r="284" spans="4:4" x14ac:dyDescent="0.2">
      <c r="D284" s="190"/>
    </row>
    <row r="285" spans="4:4" x14ac:dyDescent="0.2">
      <c r="D285" s="190"/>
    </row>
    <row r="286" spans="4:4" x14ac:dyDescent="0.2">
      <c r="D286" s="190"/>
    </row>
    <row r="287" spans="4:4" x14ac:dyDescent="0.2">
      <c r="D287" s="190"/>
    </row>
    <row r="288" spans="4:4" x14ac:dyDescent="0.2">
      <c r="D288" s="190"/>
    </row>
    <row r="289" spans="4:4" x14ac:dyDescent="0.2">
      <c r="D289" s="190"/>
    </row>
    <row r="290" spans="4:4" x14ac:dyDescent="0.2">
      <c r="D290" s="190"/>
    </row>
    <row r="291" spans="4:4" x14ac:dyDescent="0.2">
      <c r="D291" s="190"/>
    </row>
    <row r="292" spans="4:4" x14ac:dyDescent="0.2">
      <c r="D292" s="190"/>
    </row>
    <row r="293" spans="4:4" x14ac:dyDescent="0.2">
      <c r="D293" s="190"/>
    </row>
    <row r="294" spans="4:4" x14ac:dyDescent="0.2">
      <c r="D294" s="190"/>
    </row>
    <row r="295" spans="4:4" x14ac:dyDescent="0.2">
      <c r="D295" s="190"/>
    </row>
    <row r="296" spans="4:4" x14ac:dyDescent="0.2">
      <c r="D296" s="190"/>
    </row>
    <row r="297" spans="4:4" x14ac:dyDescent="0.2">
      <c r="D297" s="190"/>
    </row>
    <row r="298" spans="4:4" x14ac:dyDescent="0.2">
      <c r="D298" s="190"/>
    </row>
    <row r="299" spans="4:4" x14ac:dyDescent="0.2">
      <c r="D299" s="190"/>
    </row>
    <row r="300" spans="4:4" x14ac:dyDescent="0.2">
      <c r="D300" s="190"/>
    </row>
    <row r="301" spans="4:4" x14ac:dyDescent="0.2">
      <c r="D301" s="190"/>
    </row>
    <row r="302" spans="4:4" x14ac:dyDescent="0.2">
      <c r="D302" s="190"/>
    </row>
    <row r="303" spans="4:4" x14ac:dyDescent="0.2">
      <c r="D303" s="190"/>
    </row>
    <row r="304" spans="4:4" x14ac:dyDescent="0.2">
      <c r="D304" s="190"/>
    </row>
    <row r="305" spans="4:4" x14ac:dyDescent="0.2">
      <c r="D305" s="190"/>
    </row>
    <row r="306" spans="4:4" x14ac:dyDescent="0.2">
      <c r="D306" s="190"/>
    </row>
    <row r="307" spans="4:4" x14ac:dyDescent="0.2">
      <c r="D307" s="190"/>
    </row>
    <row r="308" spans="4:4" x14ac:dyDescent="0.2">
      <c r="D308" s="190"/>
    </row>
    <row r="309" spans="4:4" x14ac:dyDescent="0.2">
      <c r="D309" s="190"/>
    </row>
    <row r="310" spans="4:4" x14ac:dyDescent="0.2">
      <c r="D310" s="190"/>
    </row>
    <row r="311" spans="4:4" x14ac:dyDescent="0.2">
      <c r="D311" s="190"/>
    </row>
    <row r="312" spans="4:4" x14ac:dyDescent="0.2">
      <c r="D312" s="190"/>
    </row>
    <row r="313" spans="4:4" x14ac:dyDescent="0.2">
      <c r="D313" s="190"/>
    </row>
    <row r="314" spans="4:4" x14ac:dyDescent="0.2">
      <c r="D314" s="190"/>
    </row>
    <row r="315" spans="4:4" x14ac:dyDescent="0.2">
      <c r="D315" s="190"/>
    </row>
    <row r="316" spans="4:4" x14ac:dyDescent="0.2">
      <c r="D316" s="190"/>
    </row>
    <row r="317" spans="4:4" x14ac:dyDescent="0.2">
      <c r="D317" s="190"/>
    </row>
    <row r="318" spans="4:4" x14ac:dyDescent="0.2">
      <c r="D318" s="190"/>
    </row>
    <row r="319" spans="4:4" x14ac:dyDescent="0.2">
      <c r="D319" s="190"/>
    </row>
    <row r="320" spans="4:4" x14ac:dyDescent="0.2">
      <c r="D320" s="190"/>
    </row>
    <row r="321" spans="4:4" x14ac:dyDescent="0.2">
      <c r="D321" s="190"/>
    </row>
    <row r="322" spans="4:4" x14ac:dyDescent="0.2">
      <c r="D322" s="190"/>
    </row>
    <row r="323" spans="4:4" x14ac:dyDescent="0.2">
      <c r="D323" s="190"/>
    </row>
    <row r="324" spans="4:4" x14ac:dyDescent="0.2">
      <c r="D324" s="190"/>
    </row>
    <row r="325" spans="4:4" x14ac:dyDescent="0.2">
      <c r="D325" s="190"/>
    </row>
    <row r="326" spans="4:4" x14ac:dyDescent="0.2">
      <c r="D326" s="190"/>
    </row>
    <row r="327" spans="4:4" x14ac:dyDescent="0.2">
      <c r="D327" s="190"/>
    </row>
    <row r="328" spans="4:4" x14ac:dyDescent="0.2">
      <c r="D328" s="190"/>
    </row>
    <row r="329" spans="4:4" x14ac:dyDescent="0.2">
      <c r="D329" s="190"/>
    </row>
    <row r="330" spans="4:4" x14ac:dyDescent="0.2">
      <c r="D330" s="190"/>
    </row>
    <row r="331" spans="4:4" x14ac:dyDescent="0.2">
      <c r="D331" s="190"/>
    </row>
    <row r="332" spans="4:4" x14ac:dyDescent="0.2">
      <c r="D332" s="190"/>
    </row>
    <row r="333" spans="4:4" x14ac:dyDescent="0.2">
      <c r="D333" s="190"/>
    </row>
    <row r="334" spans="4:4" x14ac:dyDescent="0.2">
      <c r="D334" s="190"/>
    </row>
    <row r="335" spans="4:4" x14ac:dyDescent="0.2">
      <c r="D335" s="190"/>
    </row>
    <row r="336" spans="4:4" x14ac:dyDescent="0.2">
      <c r="D336" s="190"/>
    </row>
    <row r="337" spans="4:4" x14ac:dyDescent="0.2">
      <c r="D337" s="190"/>
    </row>
    <row r="338" spans="4:4" x14ac:dyDescent="0.2">
      <c r="D338" s="190"/>
    </row>
    <row r="339" spans="4:4" x14ac:dyDescent="0.2">
      <c r="D339" s="190"/>
    </row>
    <row r="340" spans="4:4" x14ac:dyDescent="0.2">
      <c r="D340" s="190"/>
    </row>
    <row r="341" spans="4:4" x14ac:dyDescent="0.2">
      <c r="D341" s="190"/>
    </row>
    <row r="342" spans="4:4" x14ac:dyDescent="0.2">
      <c r="D342" s="190"/>
    </row>
    <row r="343" spans="4:4" x14ac:dyDescent="0.2">
      <c r="D343" s="190"/>
    </row>
    <row r="344" spans="4:4" x14ac:dyDescent="0.2">
      <c r="D344" s="190"/>
    </row>
    <row r="345" spans="4:4" x14ac:dyDescent="0.2">
      <c r="D345" s="190"/>
    </row>
    <row r="346" spans="4:4" x14ac:dyDescent="0.2">
      <c r="D346" s="190"/>
    </row>
    <row r="347" spans="4:4" x14ac:dyDescent="0.2">
      <c r="D347" s="190"/>
    </row>
    <row r="348" spans="4:4" x14ac:dyDescent="0.2">
      <c r="D348" s="190"/>
    </row>
    <row r="349" spans="4:4" x14ac:dyDescent="0.2">
      <c r="D349" s="190"/>
    </row>
    <row r="350" spans="4:4" x14ac:dyDescent="0.2">
      <c r="D350" s="190"/>
    </row>
    <row r="351" spans="4:4" x14ac:dyDescent="0.2">
      <c r="D351" s="190"/>
    </row>
    <row r="352" spans="4:4" x14ac:dyDescent="0.2">
      <c r="D352" s="190"/>
    </row>
    <row r="353" spans="4:4" x14ac:dyDescent="0.2">
      <c r="D353" s="190"/>
    </row>
    <row r="354" spans="4:4" x14ac:dyDescent="0.2">
      <c r="D354" s="190"/>
    </row>
    <row r="355" spans="4:4" x14ac:dyDescent="0.2">
      <c r="D355" s="190"/>
    </row>
    <row r="356" spans="4:4" x14ac:dyDescent="0.2">
      <c r="D356" s="190"/>
    </row>
    <row r="357" spans="4:4" x14ac:dyDescent="0.2">
      <c r="D357" s="190"/>
    </row>
    <row r="358" spans="4:4" x14ac:dyDescent="0.2">
      <c r="D358" s="190"/>
    </row>
    <row r="359" spans="4:4" x14ac:dyDescent="0.2">
      <c r="D359" s="190"/>
    </row>
    <row r="360" spans="4:4" x14ac:dyDescent="0.2">
      <c r="D360" s="190"/>
    </row>
    <row r="361" spans="4:4" x14ac:dyDescent="0.2">
      <c r="D361" s="190"/>
    </row>
    <row r="362" spans="4:4" x14ac:dyDescent="0.2">
      <c r="D362" s="190"/>
    </row>
    <row r="363" spans="4:4" x14ac:dyDescent="0.2">
      <c r="D363" s="190"/>
    </row>
    <row r="364" spans="4:4" x14ac:dyDescent="0.2">
      <c r="D364" s="190"/>
    </row>
    <row r="365" spans="4:4" x14ac:dyDescent="0.2">
      <c r="D365" s="190"/>
    </row>
    <row r="366" spans="4:4" x14ac:dyDescent="0.2">
      <c r="D366" s="190"/>
    </row>
    <row r="367" spans="4:4" x14ac:dyDescent="0.2">
      <c r="D367" s="190"/>
    </row>
    <row r="368" spans="4:4" x14ac:dyDescent="0.2">
      <c r="D368" s="190"/>
    </row>
    <row r="369" spans="4:4" x14ac:dyDescent="0.2">
      <c r="D369" s="190"/>
    </row>
    <row r="370" spans="4:4" x14ac:dyDescent="0.2">
      <c r="D370" s="190"/>
    </row>
    <row r="371" spans="4:4" x14ac:dyDescent="0.2">
      <c r="D371" s="190"/>
    </row>
    <row r="372" spans="4:4" x14ac:dyDescent="0.2">
      <c r="D372" s="190"/>
    </row>
    <row r="373" spans="4:4" x14ac:dyDescent="0.2">
      <c r="D373" s="190"/>
    </row>
    <row r="374" spans="4:4" x14ac:dyDescent="0.2">
      <c r="D374" s="190"/>
    </row>
    <row r="375" spans="4:4" x14ac:dyDescent="0.2">
      <c r="D375" s="190"/>
    </row>
    <row r="376" spans="4:4" x14ac:dyDescent="0.2">
      <c r="D376" s="190"/>
    </row>
    <row r="377" spans="4:4" x14ac:dyDescent="0.2">
      <c r="D377" s="190"/>
    </row>
    <row r="378" spans="4:4" x14ac:dyDescent="0.2">
      <c r="D378" s="190"/>
    </row>
    <row r="379" spans="4:4" x14ac:dyDescent="0.2">
      <c r="D379" s="190"/>
    </row>
    <row r="380" spans="4:4" x14ac:dyDescent="0.2">
      <c r="D380" s="190"/>
    </row>
    <row r="381" spans="4:4" x14ac:dyDescent="0.2">
      <c r="D381" s="190"/>
    </row>
    <row r="382" spans="4:4" x14ac:dyDescent="0.2">
      <c r="D382" s="190"/>
    </row>
    <row r="383" spans="4:4" x14ac:dyDescent="0.2">
      <c r="D383" s="190"/>
    </row>
    <row r="384" spans="4:4" x14ac:dyDescent="0.2">
      <c r="D384" s="190"/>
    </row>
    <row r="385" spans="4:4" x14ac:dyDescent="0.2">
      <c r="D385" s="190"/>
    </row>
    <row r="386" spans="4:4" x14ac:dyDescent="0.2">
      <c r="D386" s="190"/>
    </row>
    <row r="387" spans="4:4" x14ac:dyDescent="0.2">
      <c r="D387" s="190"/>
    </row>
    <row r="388" spans="4:4" x14ac:dyDescent="0.2">
      <c r="D388" s="190"/>
    </row>
    <row r="389" spans="4:4" x14ac:dyDescent="0.2">
      <c r="D389" s="190"/>
    </row>
    <row r="390" spans="4:4" x14ac:dyDescent="0.2">
      <c r="D390" s="190"/>
    </row>
    <row r="391" spans="4:4" x14ac:dyDescent="0.2">
      <c r="D391" s="190"/>
    </row>
    <row r="392" spans="4:4" x14ac:dyDescent="0.2">
      <c r="D392" s="190"/>
    </row>
    <row r="393" spans="4:4" x14ac:dyDescent="0.2">
      <c r="D393" s="190"/>
    </row>
    <row r="394" spans="4:4" x14ac:dyDescent="0.2">
      <c r="D394" s="190"/>
    </row>
    <row r="395" spans="4:4" x14ac:dyDescent="0.2">
      <c r="D395" s="190"/>
    </row>
    <row r="396" spans="4:4" x14ac:dyDescent="0.2">
      <c r="D396" s="190"/>
    </row>
    <row r="397" spans="4:4" x14ac:dyDescent="0.2">
      <c r="D397" s="190"/>
    </row>
    <row r="398" spans="4:4" x14ac:dyDescent="0.2">
      <c r="D398" s="190"/>
    </row>
    <row r="399" spans="4:4" x14ac:dyDescent="0.2">
      <c r="D399" s="190"/>
    </row>
    <row r="400" spans="4:4" x14ac:dyDescent="0.2">
      <c r="D400" s="190"/>
    </row>
    <row r="401" spans="4:4" x14ac:dyDescent="0.2">
      <c r="D401" s="190"/>
    </row>
    <row r="402" spans="4:4" x14ac:dyDescent="0.2">
      <c r="D402" s="190"/>
    </row>
    <row r="403" spans="4:4" x14ac:dyDescent="0.2">
      <c r="D403" s="190"/>
    </row>
    <row r="404" spans="4:4" x14ac:dyDescent="0.2">
      <c r="D404" s="190"/>
    </row>
    <row r="405" spans="4:4" x14ac:dyDescent="0.2">
      <c r="D405" s="190"/>
    </row>
    <row r="406" spans="4:4" x14ac:dyDescent="0.2">
      <c r="D406" s="190"/>
    </row>
    <row r="407" spans="4:4" x14ac:dyDescent="0.2">
      <c r="D407" s="190"/>
    </row>
    <row r="408" spans="4:4" x14ac:dyDescent="0.2">
      <c r="D408" s="190"/>
    </row>
    <row r="409" spans="4:4" x14ac:dyDescent="0.2">
      <c r="D409" s="190"/>
    </row>
    <row r="410" spans="4:4" x14ac:dyDescent="0.2">
      <c r="D410" s="190"/>
    </row>
    <row r="411" spans="4:4" x14ac:dyDescent="0.2">
      <c r="D411" s="190"/>
    </row>
    <row r="412" spans="4:4" x14ac:dyDescent="0.2">
      <c r="D412" s="190"/>
    </row>
    <row r="413" spans="4:4" x14ac:dyDescent="0.2">
      <c r="D413" s="190"/>
    </row>
    <row r="414" spans="4:4" x14ac:dyDescent="0.2">
      <c r="D414" s="190"/>
    </row>
    <row r="415" spans="4:4" x14ac:dyDescent="0.2">
      <c r="D415" s="190"/>
    </row>
    <row r="416" spans="4:4" x14ac:dyDescent="0.2">
      <c r="D416" s="190"/>
    </row>
    <row r="417" spans="4:4" x14ac:dyDescent="0.2">
      <c r="D417" s="190"/>
    </row>
    <row r="418" spans="4:4" x14ac:dyDescent="0.2">
      <c r="D418" s="190"/>
    </row>
    <row r="419" spans="4:4" x14ac:dyDescent="0.2">
      <c r="D419" s="190"/>
    </row>
    <row r="420" spans="4:4" x14ac:dyDescent="0.2">
      <c r="D420" s="190"/>
    </row>
    <row r="421" spans="4:4" x14ac:dyDescent="0.2">
      <c r="D421" s="190"/>
    </row>
    <row r="422" spans="4:4" x14ac:dyDescent="0.2">
      <c r="D422" s="190"/>
    </row>
    <row r="423" spans="4:4" x14ac:dyDescent="0.2">
      <c r="D423" s="190"/>
    </row>
    <row r="424" spans="4:4" x14ac:dyDescent="0.2">
      <c r="D424" s="190"/>
    </row>
    <row r="425" spans="4:4" x14ac:dyDescent="0.2">
      <c r="D425" s="190"/>
    </row>
    <row r="426" spans="4:4" x14ac:dyDescent="0.2">
      <c r="D426" s="190"/>
    </row>
    <row r="427" spans="4:4" x14ac:dyDescent="0.2">
      <c r="D427" s="190"/>
    </row>
    <row r="428" spans="4:4" x14ac:dyDescent="0.2">
      <c r="D428" s="190"/>
    </row>
    <row r="429" spans="4:4" x14ac:dyDescent="0.2">
      <c r="D429" s="190"/>
    </row>
    <row r="430" spans="4:4" x14ac:dyDescent="0.2">
      <c r="D430" s="190"/>
    </row>
    <row r="431" spans="4:4" x14ac:dyDescent="0.2">
      <c r="D431" s="190"/>
    </row>
    <row r="432" spans="4:4" x14ac:dyDescent="0.2">
      <c r="D432" s="190"/>
    </row>
    <row r="433" spans="4:4" x14ac:dyDescent="0.2">
      <c r="D433" s="190"/>
    </row>
    <row r="434" spans="4:4" x14ac:dyDescent="0.2">
      <c r="D434" s="190"/>
    </row>
    <row r="435" spans="4:4" x14ac:dyDescent="0.2">
      <c r="D435" s="190"/>
    </row>
    <row r="436" spans="4:4" x14ac:dyDescent="0.2">
      <c r="D436" s="190"/>
    </row>
    <row r="437" spans="4:4" x14ac:dyDescent="0.2">
      <c r="D437" s="190"/>
    </row>
    <row r="438" spans="4:4" x14ac:dyDescent="0.2">
      <c r="D438" s="190"/>
    </row>
    <row r="439" spans="4:4" x14ac:dyDescent="0.2">
      <c r="D439" s="190"/>
    </row>
    <row r="440" spans="4:4" x14ac:dyDescent="0.2">
      <c r="D440" s="190"/>
    </row>
    <row r="441" spans="4:4" x14ac:dyDescent="0.2">
      <c r="D441" s="190"/>
    </row>
    <row r="442" spans="4:4" x14ac:dyDescent="0.2">
      <c r="D442" s="190"/>
    </row>
    <row r="443" spans="4:4" x14ac:dyDescent="0.2">
      <c r="D443" s="190"/>
    </row>
    <row r="444" spans="4:4" x14ac:dyDescent="0.2">
      <c r="D444" s="190"/>
    </row>
    <row r="445" spans="4:4" x14ac:dyDescent="0.2">
      <c r="D445" s="190"/>
    </row>
    <row r="446" spans="4:4" x14ac:dyDescent="0.2">
      <c r="D446" s="190"/>
    </row>
    <row r="447" spans="4:4" x14ac:dyDescent="0.2">
      <c r="D447" s="190"/>
    </row>
    <row r="448" spans="4:4" x14ac:dyDescent="0.2">
      <c r="D448" s="190"/>
    </row>
    <row r="449" spans="4:4" x14ac:dyDescent="0.2">
      <c r="D449" s="190"/>
    </row>
    <row r="450" spans="4:4" x14ac:dyDescent="0.2">
      <c r="D450" s="190"/>
    </row>
    <row r="451" spans="4:4" x14ac:dyDescent="0.2">
      <c r="D451" s="190"/>
    </row>
    <row r="452" spans="4:4" x14ac:dyDescent="0.2">
      <c r="D452" s="190"/>
    </row>
    <row r="453" spans="4:4" x14ac:dyDescent="0.2">
      <c r="D453" s="190"/>
    </row>
    <row r="454" spans="4:4" x14ac:dyDescent="0.2">
      <c r="D454" s="190"/>
    </row>
    <row r="455" spans="4:4" x14ac:dyDescent="0.2">
      <c r="D455" s="190"/>
    </row>
    <row r="456" spans="4:4" x14ac:dyDescent="0.2">
      <c r="D456" s="190"/>
    </row>
    <row r="457" spans="4:4" x14ac:dyDescent="0.2">
      <c r="D457" s="190"/>
    </row>
    <row r="458" spans="4:4" x14ac:dyDescent="0.2">
      <c r="D458" s="190"/>
    </row>
    <row r="459" spans="4:4" x14ac:dyDescent="0.2">
      <c r="D459" s="190"/>
    </row>
    <row r="460" spans="4:4" x14ac:dyDescent="0.2">
      <c r="D460" s="190"/>
    </row>
    <row r="461" spans="4:4" x14ac:dyDescent="0.2">
      <c r="D461" s="190"/>
    </row>
    <row r="462" spans="4:4" x14ac:dyDescent="0.2">
      <c r="D462" s="190"/>
    </row>
    <row r="463" spans="4:4" x14ac:dyDescent="0.2">
      <c r="D463" s="190"/>
    </row>
    <row r="464" spans="4:4" x14ac:dyDescent="0.2">
      <c r="D464" s="190"/>
    </row>
    <row r="465" spans="4:4" x14ac:dyDescent="0.2">
      <c r="D465" s="190"/>
    </row>
    <row r="466" spans="4:4" x14ac:dyDescent="0.2">
      <c r="D466" s="190"/>
    </row>
    <row r="467" spans="4:4" x14ac:dyDescent="0.2">
      <c r="D467" s="190"/>
    </row>
    <row r="468" spans="4:4" x14ac:dyDescent="0.2">
      <c r="D468" s="190"/>
    </row>
    <row r="469" spans="4:4" x14ac:dyDescent="0.2">
      <c r="D469" s="190"/>
    </row>
    <row r="470" spans="4:4" x14ac:dyDescent="0.2">
      <c r="D470" s="190"/>
    </row>
    <row r="471" spans="4:4" x14ac:dyDescent="0.2">
      <c r="D471" s="190"/>
    </row>
    <row r="472" spans="4:4" x14ac:dyDescent="0.2">
      <c r="D472" s="190"/>
    </row>
    <row r="473" spans="4:4" x14ac:dyDescent="0.2">
      <c r="D473" s="190"/>
    </row>
    <row r="474" spans="4:4" x14ac:dyDescent="0.2">
      <c r="D474" s="190"/>
    </row>
    <row r="475" spans="4:4" x14ac:dyDescent="0.2">
      <c r="D475" s="190"/>
    </row>
    <row r="476" spans="4:4" x14ac:dyDescent="0.2">
      <c r="D476" s="190"/>
    </row>
    <row r="477" spans="4:4" x14ac:dyDescent="0.2">
      <c r="D477" s="190"/>
    </row>
    <row r="478" spans="4:4" x14ac:dyDescent="0.2">
      <c r="D478" s="190"/>
    </row>
    <row r="479" spans="4:4" x14ac:dyDescent="0.2">
      <c r="D479" s="190"/>
    </row>
    <row r="480" spans="4:4" x14ac:dyDescent="0.2">
      <c r="D480" s="190"/>
    </row>
    <row r="481" spans="4:4" x14ac:dyDescent="0.2">
      <c r="D481" s="190"/>
    </row>
    <row r="482" spans="4:4" x14ac:dyDescent="0.2">
      <c r="D482" s="190"/>
    </row>
    <row r="483" spans="4:4" x14ac:dyDescent="0.2">
      <c r="D483" s="190"/>
    </row>
    <row r="484" spans="4:4" x14ac:dyDescent="0.2">
      <c r="D484" s="190"/>
    </row>
    <row r="485" spans="4:4" x14ac:dyDescent="0.2">
      <c r="D485" s="190"/>
    </row>
    <row r="486" spans="4:4" x14ac:dyDescent="0.2">
      <c r="D486" s="190"/>
    </row>
    <row r="487" spans="4:4" x14ac:dyDescent="0.2">
      <c r="D487" s="190"/>
    </row>
    <row r="488" spans="4:4" x14ac:dyDescent="0.2">
      <c r="D488" s="190"/>
    </row>
    <row r="489" spans="4:4" x14ac:dyDescent="0.2">
      <c r="D489" s="190"/>
    </row>
    <row r="490" spans="4:4" x14ac:dyDescent="0.2">
      <c r="D490" s="190"/>
    </row>
    <row r="491" spans="4:4" x14ac:dyDescent="0.2">
      <c r="D491" s="190"/>
    </row>
    <row r="492" spans="4:4" x14ac:dyDescent="0.2">
      <c r="D492" s="190"/>
    </row>
    <row r="493" spans="4:4" x14ac:dyDescent="0.2">
      <c r="D493" s="190"/>
    </row>
    <row r="494" spans="4:4" x14ac:dyDescent="0.2">
      <c r="D494" s="190"/>
    </row>
    <row r="495" spans="4:4" x14ac:dyDescent="0.2">
      <c r="D495" s="190"/>
    </row>
    <row r="496" spans="4:4" x14ac:dyDescent="0.2">
      <c r="D496" s="190"/>
    </row>
    <row r="497" spans="4:4" x14ac:dyDescent="0.2">
      <c r="D497" s="190"/>
    </row>
    <row r="498" spans="4:4" x14ac:dyDescent="0.2">
      <c r="D498" s="190"/>
    </row>
    <row r="499" spans="4:4" x14ac:dyDescent="0.2">
      <c r="D499" s="190"/>
    </row>
    <row r="500" spans="4:4" x14ac:dyDescent="0.2">
      <c r="D500" s="190"/>
    </row>
    <row r="501" spans="4:4" x14ac:dyDescent="0.2">
      <c r="D501" s="190"/>
    </row>
    <row r="502" spans="4:4" x14ac:dyDescent="0.2">
      <c r="D502" s="190"/>
    </row>
    <row r="503" spans="4:4" x14ac:dyDescent="0.2">
      <c r="D503" s="190"/>
    </row>
    <row r="504" spans="4:4" x14ac:dyDescent="0.2">
      <c r="D504" s="190"/>
    </row>
    <row r="505" spans="4:4" x14ac:dyDescent="0.2">
      <c r="D505" s="190"/>
    </row>
    <row r="506" spans="4:4" x14ac:dyDescent="0.2">
      <c r="D506" s="190"/>
    </row>
    <row r="507" spans="4:4" x14ac:dyDescent="0.2">
      <c r="D507" s="190"/>
    </row>
    <row r="508" spans="4:4" x14ac:dyDescent="0.2">
      <c r="D508" s="190"/>
    </row>
    <row r="509" spans="4:4" x14ac:dyDescent="0.2">
      <c r="D509" s="190"/>
    </row>
    <row r="510" spans="4:4" x14ac:dyDescent="0.2">
      <c r="D510" s="190"/>
    </row>
    <row r="511" spans="4:4" x14ac:dyDescent="0.2">
      <c r="D511" s="190"/>
    </row>
    <row r="512" spans="4:4" x14ac:dyDescent="0.2">
      <c r="D512" s="190"/>
    </row>
    <row r="513" spans="4:4" x14ac:dyDescent="0.2">
      <c r="D513" s="190"/>
    </row>
    <row r="514" spans="4:4" x14ac:dyDescent="0.2">
      <c r="D514" s="190"/>
    </row>
    <row r="515" spans="4:4" x14ac:dyDescent="0.2">
      <c r="D515" s="190"/>
    </row>
    <row r="516" spans="4:4" x14ac:dyDescent="0.2">
      <c r="D516" s="190"/>
    </row>
    <row r="517" spans="4:4" x14ac:dyDescent="0.2">
      <c r="D517" s="190"/>
    </row>
    <row r="518" spans="4:4" x14ac:dyDescent="0.2">
      <c r="D518" s="190"/>
    </row>
    <row r="519" spans="4:4" x14ac:dyDescent="0.2">
      <c r="D519" s="190"/>
    </row>
    <row r="520" spans="4:4" x14ac:dyDescent="0.2">
      <c r="D520" s="190"/>
    </row>
    <row r="521" spans="4:4" x14ac:dyDescent="0.2">
      <c r="D521" s="190"/>
    </row>
    <row r="522" spans="4:4" x14ac:dyDescent="0.2">
      <c r="D522" s="190"/>
    </row>
    <row r="523" spans="4:4" x14ac:dyDescent="0.2">
      <c r="D523" s="190"/>
    </row>
    <row r="524" spans="4:4" x14ac:dyDescent="0.2">
      <c r="D524" s="190"/>
    </row>
    <row r="525" spans="4:4" x14ac:dyDescent="0.2">
      <c r="D525" s="190"/>
    </row>
    <row r="526" spans="4:4" x14ac:dyDescent="0.2">
      <c r="D526" s="190"/>
    </row>
    <row r="527" spans="4:4" x14ac:dyDescent="0.2">
      <c r="D527" s="190"/>
    </row>
    <row r="528" spans="4:4" x14ac:dyDescent="0.2">
      <c r="D528" s="190"/>
    </row>
    <row r="529" spans="4:4" x14ac:dyDescent="0.2">
      <c r="D529" s="190"/>
    </row>
    <row r="530" spans="4:4" x14ac:dyDescent="0.2">
      <c r="D530" s="190"/>
    </row>
    <row r="531" spans="4:4" x14ac:dyDescent="0.2">
      <c r="D531" s="190"/>
    </row>
    <row r="532" spans="4:4" x14ac:dyDescent="0.2">
      <c r="D532" s="190"/>
    </row>
    <row r="533" spans="4:4" x14ac:dyDescent="0.2">
      <c r="D533" s="190"/>
    </row>
    <row r="534" spans="4:4" x14ac:dyDescent="0.2">
      <c r="D534" s="190"/>
    </row>
    <row r="535" spans="4:4" x14ac:dyDescent="0.2">
      <c r="D535" s="190"/>
    </row>
    <row r="536" spans="4:4" x14ac:dyDescent="0.2">
      <c r="D536" s="190"/>
    </row>
    <row r="537" spans="4:4" x14ac:dyDescent="0.2">
      <c r="D537" s="190"/>
    </row>
    <row r="538" spans="4:4" x14ac:dyDescent="0.2">
      <c r="D538" s="190"/>
    </row>
    <row r="539" spans="4:4" x14ac:dyDescent="0.2">
      <c r="D539" s="190"/>
    </row>
    <row r="540" spans="4:4" x14ac:dyDescent="0.2">
      <c r="D540" s="190"/>
    </row>
    <row r="541" spans="4:4" x14ac:dyDescent="0.2">
      <c r="D541" s="190"/>
    </row>
    <row r="542" spans="4:4" x14ac:dyDescent="0.2">
      <c r="D542" s="190"/>
    </row>
    <row r="543" spans="4:4" x14ac:dyDescent="0.2">
      <c r="D543" s="190"/>
    </row>
    <row r="544" spans="4:4" x14ac:dyDescent="0.2">
      <c r="D544" s="190"/>
    </row>
    <row r="545" spans="4:4" x14ac:dyDescent="0.2">
      <c r="D545" s="190"/>
    </row>
    <row r="546" spans="4:4" x14ac:dyDescent="0.2">
      <c r="D546" s="190"/>
    </row>
    <row r="547" spans="4:4" x14ac:dyDescent="0.2">
      <c r="D547" s="190"/>
    </row>
    <row r="548" spans="4:4" x14ac:dyDescent="0.2">
      <c r="D548" s="190"/>
    </row>
    <row r="549" spans="4:4" x14ac:dyDescent="0.2">
      <c r="D549" s="190"/>
    </row>
    <row r="550" spans="4:4" x14ac:dyDescent="0.2">
      <c r="D550" s="190"/>
    </row>
    <row r="551" spans="4:4" x14ac:dyDescent="0.2">
      <c r="D551" s="190"/>
    </row>
    <row r="552" spans="4:4" x14ac:dyDescent="0.2">
      <c r="D552" s="190"/>
    </row>
    <row r="553" spans="4:4" x14ac:dyDescent="0.2">
      <c r="D553" s="190"/>
    </row>
    <row r="554" spans="4:4" x14ac:dyDescent="0.2">
      <c r="D554" s="190"/>
    </row>
    <row r="555" spans="4:4" x14ac:dyDescent="0.2">
      <c r="D555" s="190"/>
    </row>
    <row r="556" spans="4:4" x14ac:dyDescent="0.2">
      <c r="D556" s="190"/>
    </row>
    <row r="557" spans="4:4" x14ac:dyDescent="0.2">
      <c r="D557" s="190"/>
    </row>
    <row r="558" spans="4:4" x14ac:dyDescent="0.2">
      <c r="D558" s="190"/>
    </row>
    <row r="559" spans="4:4" x14ac:dyDescent="0.2">
      <c r="D559" s="190"/>
    </row>
    <row r="560" spans="4:4" x14ac:dyDescent="0.2">
      <c r="D560" s="190"/>
    </row>
    <row r="561" spans="4:4" x14ac:dyDescent="0.2">
      <c r="D561" s="190"/>
    </row>
    <row r="562" spans="4:4" x14ac:dyDescent="0.2">
      <c r="D562" s="190"/>
    </row>
    <row r="563" spans="4:4" x14ac:dyDescent="0.2">
      <c r="D563" s="190"/>
    </row>
    <row r="564" spans="4:4" x14ac:dyDescent="0.2">
      <c r="D564" s="190"/>
    </row>
    <row r="565" spans="4:4" x14ac:dyDescent="0.2">
      <c r="D565" s="190"/>
    </row>
    <row r="566" spans="4:4" x14ac:dyDescent="0.2">
      <c r="D566" s="190"/>
    </row>
    <row r="567" spans="4:4" x14ac:dyDescent="0.2">
      <c r="D567" s="190"/>
    </row>
    <row r="568" spans="4:4" x14ac:dyDescent="0.2">
      <c r="D568" s="190"/>
    </row>
    <row r="569" spans="4:4" x14ac:dyDescent="0.2">
      <c r="D569" s="190"/>
    </row>
    <row r="570" spans="4:4" x14ac:dyDescent="0.2">
      <c r="D570" s="190"/>
    </row>
    <row r="571" spans="4:4" x14ac:dyDescent="0.2">
      <c r="D571" s="190"/>
    </row>
    <row r="572" spans="4:4" x14ac:dyDescent="0.2">
      <c r="D572" s="190"/>
    </row>
    <row r="573" spans="4:4" x14ac:dyDescent="0.2">
      <c r="D573" s="190"/>
    </row>
    <row r="574" spans="4:4" x14ac:dyDescent="0.2">
      <c r="D574" s="190"/>
    </row>
    <row r="575" spans="4:4" x14ac:dyDescent="0.2">
      <c r="D575" s="190"/>
    </row>
    <row r="576" spans="4:4" x14ac:dyDescent="0.2">
      <c r="D576" s="190"/>
    </row>
    <row r="577" spans="4:4" x14ac:dyDescent="0.2">
      <c r="D577" s="190"/>
    </row>
    <row r="578" spans="4:4" x14ac:dyDescent="0.2">
      <c r="D578" s="190"/>
    </row>
    <row r="579" spans="4:4" x14ac:dyDescent="0.2">
      <c r="D579" s="190"/>
    </row>
    <row r="580" spans="4:4" x14ac:dyDescent="0.2">
      <c r="D580" s="190"/>
    </row>
    <row r="581" spans="4:4" x14ac:dyDescent="0.2">
      <c r="D581" s="190"/>
    </row>
    <row r="582" spans="4:4" x14ac:dyDescent="0.2">
      <c r="D582" s="190"/>
    </row>
    <row r="583" spans="4:4" x14ac:dyDescent="0.2">
      <c r="D583" s="190"/>
    </row>
    <row r="584" spans="4:4" x14ac:dyDescent="0.2">
      <c r="D584" s="190"/>
    </row>
    <row r="585" spans="4:4" x14ac:dyDescent="0.2">
      <c r="D585" s="190"/>
    </row>
    <row r="586" spans="4:4" x14ac:dyDescent="0.2">
      <c r="D586" s="190"/>
    </row>
    <row r="587" spans="4:4" x14ac:dyDescent="0.2">
      <c r="D587" s="190"/>
    </row>
    <row r="588" spans="4:4" x14ac:dyDescent="0.2">
      <c r="D588" s="190"/>
    </row>
    <row r="589" spans="4:4" x14ac:dyDescent="0.2">
      <c r="D589" s="190"/>
    </row>
    <row r="590" spans="4:4" x14ac:dyDescent="0.2">
      <c r="D590" s="190"/>
    </row>
    <row r="591" spans="4:4" x14ac:dyDescent="0.2">
      <c r="D591" s="190"/>
    </row>
    <row r="592" spans="4:4" x14ac:dyDescent="0.2">
      <c r="D592" s="190"/>
    </row>
    <row r="593" spans="4:4" x14ac:dyDescent="0.2">
      <c r="D593" s="190"/>
    </row>
    <row r="594" spans="4:4" x14ac:dyDescent="0.2">
      <c r="D594" s="190"/>
    </row>
    <row r="595" spans="4:4" x14ac:dyDescent="0.2">
      <c r="D595" s="190"/>
    </row>
    <row r="596" spans="4:4" x14ac:dyDescent="0.2">
      <c r="D596" s="190"/>
    </row>
    <row r="597" spans="4:4" x14ac:dyDescent="0.2">
      <c r="D597" s="190"/>
    </row>
    <row r="598" spans="4:4" x14ac:dyDescent="0.2">
      <c r="D598" s="190"/>
    </row>
    <row r="599" spans="4:4" x14ac:dyDescent="0.2">
      <c r="D599" s="190"/>
    </row>
    <row r="600" spans="4:4" x14ac:dyDescent="0.2">
      <c r="D600" s="190"/>
    </row>
    <row r="601" spans="4:4" x14ac:dyDescent="0.2">
      <c r="D601" s="190"/>
    </row>
    <row r="602" spans="4:4" x14ac:dyDescent="0.2">
      <c r="D602" s="190"/>
    </row>
    <row r="603" spans="4:4" x14ac:dyDescent="0.2">
      <c r="D603" s="190"/>
    </row>
    <row r="604" spans="4:4" x14ac:dyDescent="0.2">
      <c r="D604" s="190"/>
    </row>
    <row r="605" spans="4:4" x14ac:dyDescent="0.2">
      <c r="D605" s="190"/>
    </row>
    <row r="606" spans="4:4" x14ac:dyDescent="0.2">
      <c r="D606" s="190"/>
    </row>
    <row r="607" spans="4:4" x14ac:dyDescent="0.2">
      <c r="D607" s="190"/>
    </row>
    <row r="608" spans="4:4" x14ac:dyDescent="0.2">
      <c r="D608" s="190"/>
    </row>
    <row r="609" spans="4:4" x14ac:dyDescent="0.2">
      <c r="D609" s="190"/>
    </row>
    <row r="610" spans="4:4" x14ac:dyDescent="0.2">
      <c r="D610" s="190"/>
    </row>
    <row r="611" spans="4:4" x14ac:dyDescent="0.2">
      <c r="D611" s="190"/>
    </row>
    <row r="612" spans="4:4" x14ac:dyDescent="0.2">
      <c r="D612" s="190"/>
    </row>
    <row r="613" spans="4:4" x14ac:dyDescent="0.2">
      <c r="D613" s="190"/>
    </row>
    <row r="614" spans="4:4" x14ac:dyDescent="0.2">
      <c r="D614" s="190"/>
    </row>
    <row r="615" spans="4:4" x14ac:dyDescent="0.2">
      <c r="D615" s="190"/>
    </row>
    <row r="616" spans="4:4" x14ac:dyDescent="0.2">
      <c r="D616" s="190"/>
    </row>
    <row r="617" spans="4:4" x14ac:dyDescent="0.2">
      <c r="D617" s="190"/>
    </row>
    <row r="618" spans="4:4" x14ac:dyDescent="0.2">
      <c r="D618" s="190"/>
    </row>
    <row r="619" spans="4:4" x14ac:dyDescent="0.2">
      <c r="D619" s="190"/>
    </row>
    <row r="620" spans="4:4" x14ac:dyDescent="0.2">
      <c r="D620" s="190"/>
    </row>
    <row r="621" spans="4:4" x14ac:dyDescent="0.2">
      <c r="D621" s="190"/>
    </row>
    <row r="622" spans="4:4" x14ac:dyDescent="0.2">
      <c r="D622" s="190"/>
    </row>
    <row r="623" spans="4:4" x14ac:dyDescent="0.2">
      <c r="D623" s="190"/>
    </row>
    <row r="624" spans="4:4" x14ac:dyDescent="0.2">
      <c r="D624" s="190"/>
    </row>
    <row r="625" spans="4:4" x14ac:dyDescent="0.2">
      <c r="D625" s="190"/>
    </row>
    <row r="626" spans="4:4" x14ac:dyDescent="0.2">
      <c r="D626" s="190"/>
    </row>
    <row r="627" spans="4:4" x14ac:dyDescent="0.2">
      <c r="D627" s="190"/>
    </row>
    <row r="628" spans="4:4" x14ac:dyDescent="0.2">
      <c r="D628" s="190"/>
    </row>
    <row r="629" spans="4:4" x14ac:dyDescent="0.2">
      <c r="D629" s="190"/>
    </row>
    <row r="630" spans="4:4" x14ac:dyDescent="0.2">
      <c r="D630" s="190"/>
    </row>
    <row r="631" spans="4:4" x14ac:dyDescent="0.2">
      <c r="D631" s="190"/>
    </row>
    <row r="632" spans="4:4" x14ac:dyDescent="0.2">
      <c r="D632" s="190"/>
    </row>
    <row r="633" spans="4:4" x14ac:dyDescent="0.2">
      <c r="D633" s="190"/>
    </row>
    <row r="634" spans="4:4" x14ac:dyDescent="0.2">
      <c r="D634" s="190"/>
    </row>
    <row r="635" spans="4:4" x14ac:dyDescent="0.2">
      <c r="D635" s="190"/>
    </row>
    <row r="636" spans="4:4" x14ac:dyDescent="0.2">
      <c r="D636" s="190"/>
    </row>
    <row r="637" spans="4:4" x14ac:dyDescent="0.2">
      <c r="D637" s="190"/>
    </row>
    <row r="638" spans="4:4" x14ac:dyDescent="0.2">
      <c r="D638" s="190"/>
    </row>
    <row r="639" spans="4:4" x14ac:dyDescent="0.2">
      <c r="D639" s="190"/>
    </row>
    <row r="640" spans="4:4" x14ac:dyDescent="0.2">
      <c r="D640" s="190"/>
    </row>
    <row r="641" spans="4:4" x14ac:dyDescent="0.2">
      <c r="D641" s="190"/>
    </row>
    <row r="642" spans="4:4" x14ac:dyDescent="0.2">
      <c r="D642" s="190"/>
    </row>
    <row r="643" spans="4:4" x14ac:dyDescent="0.2">
      <c r="D643" s="190"/>
    </row>
    <row r="644" spans="4:4" x14ac:dyDescent="0.2">
      <c r="D644" s="190"/>
    </row>
    <row r="645" spans="4:4" x14ac:dyDescent="0.2">
      <c r="D645" s="190"/>
    </row>
    <row r="646" spans="4:4" x14ac:dyDescent="0.2">
      <c r="D646" s="190"/>
    </row>
    <row r="647" spans="4:4" x14ac:dyDescent="0.2">
      <c r="D647" s="190"/>
    </row>
    <row r="648" spans="4:4" x14ac:dyDescent="0.2">
      <c r="D648" s="190"/>
    </row>
    <row r="649" spans="4:4" x14ac:dyDescent="0.2">
      <c r="D649" s="190"/>
    </row>
    <row r="650" spans="4:4" x14ac:dyDescent="0.2">
      <c r="D650" s="190"/>
    </row>
    <row r="651" spans="4:4" x14ac:dyDescent="0.2">
      <c r="D651" s="190"/>
    </row>
    <row r="652" spans="4:4" x14ac:dyDescent="0.2">
      <c r="D652" s="190"/>
    </row>
    <row r="653" spans="4:4" x14ac:dyDescent="0.2">
      <c r="D653" s="190"/>
    </row>
    <row r="654" spans="4:4" x14ac:dyDescent="0.2">
      <c r="D654" s="190"/>
    </row>
    <row r="655" spans="4:4" x14ac:dyDescent="0.2">
      <c r="D655" s="190"/>
    </row>
    <row r="656" spans="4:4" x14ac:dyDescent="0.2">
      <c r="D656" s="190"/>
    </row>
    <row r="657" spans="4:4" x14ac:dyDescent="0.2">
      <c r="D657" s="190"/>
    </row>
    <row r="658" spans="4:4" x14ac:dyDescent="0.2">
      <c r="D658" s="190"/>
    </row>
    <row r="659" spans="4:4" x14ac:dyDescent="0.2">
      <c r="D659" s="190"/>
    </row>
    <row r="660" spans="4:4" x14ac:dyDescent="0.2">
      <c r="D660" s="190"/>
    </row>
    <row r="661" spans="4:4" x14ac:dyDescent="0.2">
      <c r="D661" s="190"/>
    </row>
    <row r="662" spans="4:4" x14ac:dyDescent="0.2">
      <c r="D662" s="190"/>
    </row>
    <row r="663" spans="4:4" x14ac:dyDescent="0.2">
      <c r="D663" s="190"/>
    </row>
    <row r="664" spans="4:4" x14ac:dyDescent="0.2">
      <c r="D664" s="190"/>
    </row>
    <row r="665" spans="4:4" x14ac:dyDescent="0.2">
      <c r="D665" s="190"/>
    </row>
    <row r="666" spans="4:4" x14ac:dyDescent="0.2">
      <c r="D666" s="190"/>
    </row>
    <row r="667" spans="4:4" x14ac:dyDescent="0.2">
      <c r="D667" s="190"/>
    </row>
    <row r="668" spans="4:4" x14ac:dyDescent="0.2">
      <c r="D668" s="190"/>
    </row>
    <row r="669" spans="4:4" x14ac:dyDescent="0.2">
      <c r="D669" s="190"/>
    </row>
    <row r="670" spans="4:4" x14ac:dyDescent="0.2">
      <c r="D670" s="190"/>
    </row>
    <row r="671" spans="4:4" x14ac:dyDescent="0.2">
      <c r="D671" s="190"/>
    </row>
    <row r="672" spans="4:4" x14ac:dyDescent="0.2">
      <c r="D672" s="190"/>
    </row>
    <row r="673" spans="4:4" x14ac:dyDescent="0.2">
      <c r="D673" s="190"/>
    </row>
    <row r="674" spans="4:4" x14ac:dyDescent="0.2">
      <c r="D674" s="190"/>
    </row>
    <row r="675" spans="4:4" x14ac:dyDescent="0.2">
      <c r="D675" s="190"/>
    </row>
    <row r="676" spans="4:4" x14ac:dyDescent="0.2">
      <c r="D676" s="190"/>
    </row>
    <row r="677" spans="4:4" x14ac:dyDescent="0.2">
      <c r="D677" s="190"/>
    </row>
    <row r="678" spans="4:4" x14ac:dyDescent="0.2">
      <c r="D678" s="190"/>
    </row>
    <row r="679" spans="4:4" x14ac:dyDescent="0.2">
      <c r="D679" s="190"/>
    </row>
    <row r="680" spans="4:4" x14ac:dyDescent="0.2">
      <c r="D680" s="190"/>
    </row>
    <row r="681" spans="4:4" x14ac:dyDescent="0.2">
      <c r="D681" s="190"/>
    </row>
    <row r="682" spans="4:4" x14ac:dyDescent="0.2">
      <c r="D682" s="190"/>
    </row>
    <row r="683" spans="4:4" x14ac:dyDescent="0.2">
      <c r="D683" s="190"/>
    </row>
    <row r="684" spans="4:4" x14ac:dyDescent="0.2">
      <c r="D684" s="190"/>
    </row>
    <row r="685" spans="4:4" x14ac:dyDescent="0.2">
      <c r="D685" s="190"/>
    </row>
    <row r="686" spans="4:4" x14ac:dyDescent="0.2">
      <c r="D686" s="190"/>
    </row>
    <row r="687" spans="4:4" x14ac:dyDescent="0.2">
      <c r="D687" s="190"/>
    </row>
    <row r="688" spans="4:4" x14ac:dyDescent="0.2">
      <c r="D688" s="190"/>
    </row>
    <row r="689" spans="4:4" x14ac:dyDescent="0.2">
      <c r="D689" s="190"/>
    </row>
    <row r="690" spans="4:4" x14ac:dyDescent="0.2">
      <c r="D690" s="190"/>
    </row>
    <row r="691" spans="4:4" x14ac:dyDescent="0.2">
      <c r="D691" s="190"/>
    </row>
    <row r="692" spans="4:4" x14ac:dyDescent="0.2">
      <c r="D692" s="190"/>
    </row>
    <row r="693" spans="4:4" x14ac:dyDescent="0.2">
      <c r="D693" s="190"/>
    </row>
    <row r="694" spans="4:4" x14ac:dyDescent="0.2">
      <c r="D694" s="190"/>
    </row>
    <row r="695" spans="4:4" x14ac:dyDescent="0.2">
      <c r="D695" s="190"/>
    </row>
    <row r="696" spans="4:4" x14ac:dyDescent="0.2">
      <c r="D696" s="190"/>
    </row>
    <row r="697" spans="4:4" x14ac:dyDescent="0.2">
      <c r="D697" s="190"/>
    </row>
    <row r="698" spans="4:4" x14ac:dyDescent="0.2">
      <c r="D698" s="190"/>
    </row>
    <row r="699" spans="4:4" x14ac:dyDescent="0.2">
      <c r="D699" s="190"/>
    </row>
    <row r="700" spans="4:4" x14ac:dyDescent="0.2">
      <c r="D700" s="190"/>
    </row>
    <row r="701" spans="4:4" x14ac:dyDescent="0.2">
      <c r="D701" s="190"/>
    </row>
    <row r="702" spans="4:4" x14ac:dyDescent="0.2">
      <c r="D702" s="190"/>
    </row>
    <row r="703" spans="4:4" x14ac:dyDescent="0.2">
      <c r="D703" s="190"/>
    </row>
    <row r="704" spans="4:4" x14ac:dyDescent="0.2">
      <c r="D704" s="190"/>
    </row>
    <row r="705" spans="4:4" x14ac:dyDescent="0.2">
      <c r="D705" s="190"/>
    </row>
    <row r="706" spans="4:4" x14ac:dyDescent="0.2">
      <c r="D706" s="190"/>
    </row>
    <row r="707" spans="4:4" x14ac:dyDescent="0.2">
      <c r="D707" s="190"/>
    </row>
    <row r="708" spans="4:4" x14ac:dyDescent="0.2">
      <c r="D708" s="190"/>
    </row>
    <row r="709" spans="4:4" x14ac:dyDescent="0.2">
      <c r="D709" s="190"/>
    </row>
    <row r="710" spans="4:4" x14ac:dyDescent="0.2">
      <c r="D710" s="190"/>
    </row>
    <row r="711" spans="4:4" x14ac:dyDescent="0.2">
      <c r="D711" s="190"/>
    </row>
    <row r="712" spans="4:4" x14ac:dyDescent="0.2">
      <c r="D712" s="190"/>
    </row>
    <row r="713" spans="4:4" x14ac:dyDescent="0.2">
      <c r="D713" s="190"/>
    </row>
    <row r="714" spans="4:4" x14ac:dyDescent="0.2">
      <c r="D714" s="190"/>
    </row>
    <row r="715" spans="4:4" x14ac:dyDescent="0.2">
      <c r="D715" s="190"/>
    </row>
    <row r="716" spans="4:4" x14ac:dyDescent="0.2">
      <c r="D716" s="190"/>
    </row>
    <row r="717" spans="4:4" x14ac:dyDescent="0.2">
      <c r="D717" s="190"/>
    </row>
    <row r="718" spans="4:4" x14ac:dyDescent="0.2">
      <c r="D718" s="190"/>
    </row>
    <row r="719" spans="4:4" x14ac:dyDescent="0.2">
      <c r="D719" s="190"/>
    </row>
    <row r="720" spans="4:4" x14ac:dyDescent="0.2">
      <c r="D720" s="190"/>
    </row>
    <row r="721" spans="4:4" x14ac:dyDescent="0.2">
      <c r="D721" s="190"/>
    </row>
    <row r="722" spans="4:4" x14ac:dyDescent="0.2">
      <c r="D722" s="190"/>
    </row>
    <row r="723" spans="4:4" x14ac:dyDescent="0.2">
      <c r="D723" s="190"/>
    </row>
    <row r="724" spans="4:4" x14ac:dyDescent="0.2">
      <c r="D724" s="190"/>
    </row>
    <row r="725" spans="4:4" x14ac:dyDescent="0.2">
      <c r="D725" s="190"/>
    </row>
    <row r="726" spans="4:4" x14ac:dyDescent="0.2">
      <c r="D726" s="190"/>
    </row>
    <row r="727" spans="4:4" x14ac:dyDescent="0.2">
      <c r="D727" s="190"/>
    </row>
    <row r="728" spans="4:4" x14ac:dyDescent="0.2">
      <c r="D728" s="190"/>
    </row>
    <row r="729" spans="4:4" x14ac:dyDescent="0.2">
      <c r="D729" s="190"/>
    </row>
    <row r="730" spans="4:4" x14ac:dyDescent="0.2">
      <c r="D730" s="190"/>
    </row>
    <row r="731" spans="4:4" x14ac:dyDescent="0.2">
      <c r="D731" s="190"/>
    </row>
    <row r="732" spans="4:4" x14ac:dyDescent="0.2">
      <c r="D732" s="190"/>
    </row>
    <row r="733" spans="4:4" x14ac:dyDescent="0.2">
      <c r="D733" s="190"/>
    </row>
    <row r="734" spans="4:4" x14ac:dyDescent="0.2">
      <c r="D734" s="190"/>
    </row>
    <row r="735" spans="4:4" x14ac:dyDescent="0.2">
      <c r="D735" s="190"/>
    </row>
    <row r="736" spans="4:4" x14ac:dyDescent="0.2">
      <c r="D736" s="190"/>
    </row>
    <row r="737" spans="4:4" x14ac:dyDescent="0.2">
      <c r="D737" s="190"/>
    </row>
    <row r="738" spans="4:4" x14ac:dyDescent="0.2">
      <c r="D738" s="190"/>
    </row>
    <row r="739" spans="4:4" x14ac:dyDescent="0.2">
      <c r="D739" s="190"/>
    </row>
    <row r="740" spans="4:4" x14ac:dyDescent="0.2">
      <c r="D740" s="190"/>
    </row>
    <row r="741" spans="4:4" x14ac:dyDescent="0.2">
      <c r="D741" s="190"/>
    </row>
    <row r="742" spans="4:4" x14ac:dyDescent="0.2">
      <c r="D742" s="190"/>
    </row>
    <row r="743" spans="4:4" x14ac:dyDescent="0.2">
      <c r="D743" s="190"/>
    </row>
    <row r="744" spans="4:4" x14ac:dyDescent="0.2">
      <c r="D744" s="190"/>
    </row>
    <row r="745" spans="4:4" x14ac:dyDescent="0.2">
      <c r="D745" s="190"/>
    </row>
    <row r="746" spans="4:4" x14ac:dyDescent="0.2">
      <c r="D746" s="190"/>
    </row>
    <row r="747" spans="4:4" x14ac:dyDescent="0.2">
      <c r="D747" s="190"/>
    </row>
    <row r="748" spans="4:4" x14ac:dyDescent="0.2">
      <c r="D748" s="190"/>
    </row>
    <row r="749" spans="4:4" x14ac:dyDescent="0.2">
      <c r="D749" s="190"/>
    </row>
    <row r="750" spans="4:4" x14ac:dyDescent="0.2">
      <c r="D750" s="190"/>
    </row>
    <row r="751" spans="4:4" x14ac:dyDescent="0.2">
      <c r="D751" s="190"/>
    </row>
    <row r="752" spans="4:4" x14ac:dyDescent="0.2">
      <c r="D752" s="190"/>
    </row>
    <row r="753" spans="4:4" x14ac:dyDescent="0.2">
      <c r="D753" s="190"/>
    </row>
    <row r="754" spans="4:4" x14ac:dyDescent="0.2">
      <c r="D754" s="190"/>
    </row>
    <row r="755" spans="4:4" x14ac:dyDescent="0.2">
      <c r="D755" s="190"/>
    </row>
    <row r="756" spans="4:4" x14ac:dyDescent="0.2">
      <c r="D756" s="190"/>
    </row>
    <row r="757" spans="4:4" x14ac:dyDescent="0.2">
      <c r="D757" s="190"/>
    </row>
    <row r="758" spans="4:4" x14ac:dyDescent="0.2">
      <c r="D758" s="190"/>
    </row>
    <row r="759" spans="4:4" x14ac:dyDescent="0.2">
      <c r="D759" s="190"/>
    </row>
    <row r="760" spans="4:4" x14ac:dyDescent="0.2">
      <c r="D760" s="190"/>
    </row>
    <row r="761" spans="4:4" x14ac:dyDescent="0.2">
      <c r="D761" s="190"/>
    </row>
    <row r="762" spans="4:4" x14ac:dyDescent="0.2">
      <c r="D762" s="190"/>
    </row>
    <row r="763" spans="4:4" x14ac:dyDescent="0.2">
      <c r="D763" s="190"/>
    </row>
    <row r="764" spans="4:4" x14ac:dyDescent="0.2">
      <c r="D764" s="190"/>
    </row>
    <row r="765" spans="4:4" x14ac:dyDescent="0.2">
      <c r="D765" s="190"/>
    </row>
    <row r="766" spans="4:4" x14ac:dyDescent="0.2">
      <c r="D766" s="190"/>
    </row>
    <row r="767" spans="4:4" x14ac:dyDescent="0.2">
      <c r="D767" s="190"/>
    </row>
    <row r="768" spans="4:4" x14ac:dyDescent="0.2">
      <c r="D768" s="190"/>
    </row>
    <row r="769" spans="4:4" x14ac:dyDescent="0.2">
      <c r="D769" s="190"/>
    </row>
    <row r="770" spans="4:4" x14ac:dyDescent="0.2">
      <c r="D770" s="190"/>
    </row>
    <row r="771" spans="4:4" x14ac:dyDescent="0.2">
      <c r="D771" s="190"/>
    </row>
    <row r="772" spans="4:4" x14ac:dyDescent="0.2">
      <c r="D772" s="190"/>
    </row>
    <row r="773" spans="4:4" x14ac:dyDescent="0.2">
      <c r="D773" s="190"/>
    </row>
    <row r="774" spans="4:4" x14ac:dyDescent="0.2">
      <c r="D774" s="190"/>
    </row>
    <row r="775" spans="4:4" x14ac:dyDescent="0.2">
      <c r="D775" s="190"/>
    </row>
    <row r="776" spans="4:4" x14ac:dyDescent="0.2">
      <c r="D776" s="190"/>
    </row>
    <row r="777" spans="4:4" x14ac:dyDescent="0.2">
      <c r="D777" s="190"/>
    </row>
    <row r="778" spans="4:4" x14ac:dyDescent="0.2">
      <c r="D778" s="190"/>
    </row>
    <row r="779" spans="4:4" x14ac:dyDescent="0.2">
      <c r="D779" s="190"/>
    </row>
    <row r="780" spans="4:4" x14ac:dyDescent="0.2">
      <c r="D780" s="190"/>
    </row>
    <row r="781" spans="4:4" x14ac:dyDescent="0.2">
      <c r="D781" s="190"/>
    </row>
    <row r="782" spans="4:4" x14ac:dyDescent="0.2">
      <c r="D782" s="190"/>
    </row>
    <row r="783" spans="4:4" x14ac:dyDescent="0.2">
      <c r="D783" s="190"/>
    </row>
    <row r="784" spans="4:4" x14ac:dyDescent="0.2">
      <c r="D784" s="190"/>
    </row>
    <row r="785" spans="4:4" x14ac:dyDescent="0.2">
      <c r="D785" s="190"/>
    </row>
    <row r="786" spans="4:4" x14ac:dyDescent="0.2">
      <c r="D786" s="190"/>
    </row>
    <row r="787" spans="4:4" x14ac:dyDescent="0.2">
      <c r="D787" s="190"/>
    </row>
    <row r="788" spans="4:4" x14ac:dyDescent="0.2">
      <c r="D788" s="190"/>
    </row>
    <row r="789" spans="4:4" x14ac:dyDescent="0.2">
      <c r="D789" s="190"/>
    </row>
    <row r="790" spans="4:4" x14ac:dyDescent="0.2">
      <c r="D790" s="190"/>
    </row>
    <row r="791" spans="4:4" x14ac:dyDescent="0.2">
      <c r="D791" s="190"/>
    </row>
    <row r="792" spans="4:4" x14ac:dyDescent="0.2">
      <c r="D792" s="190"/>
    </row>
    <row r="793" spans="4:4" x14ac:dyDescent="0.2">
      <c r="D793" s="190"/>
    </row>
    <row r="794" spans="4:4" x14ac:dyDescent="0.2">
      <c r="D794" s="190"/>
    </row>
    <row r="795" spans="4:4" x14ac:dyDescent="0.2">
      <c r="D795" s="190"/>
    </row>
    <row r="796" spans="4:4" x14ac:dyDescent="0.2">
      <c r="D796" s="190"/>
    </row>
    <row r="797" spans="4:4" x14ac:dyDescent="0.2">
      <c r="D797" s="190"/>
    </row>
    <row r="798" spans="4:4" x14ac:dyDescent="0.2">
      <c r="D798" s="190"/>
    </row>
    <row r="799" spans="4:4" x14ac:dyDescent="0.2">
      <c r="D799" s="190"/>
    </row>
    <row r="800" spans="4:4" x14ac:dyDescent="0.2">
      <c r="D800" s="190"/>
    </row>
    <row r="801" spans="4:4" x14ac:dyDescent="0.2">
      <c r="D801" s="190"/>
    </row>
    <row r="802" spans="4:4" x14ac:dyDescent="0.2">
      <c r="D802" s="190"/>
    </row>
    <row r="803" spans="4:4" x14ac:dyDescent="0.2">
      <c r="D803" s="190"/>
    </row>
    <row r="804" spans="4:4" x14ac:dyDescent="0.2">
      <c r="D804" s="190"/>
    </row>
    <row r="805" spans="4:4" x14ac:dyDescent="0.2">
      <c r="D805" s="190"/>
    </row>
    <row r="806" spans="4:4" x14ac:dyDescent="0.2">
      <c r="D806" s="190"/>
    </row>
    <row r="807" spans="4:4" x14ac:dyDescent="0.2">
      <c r="D807" s="190"/>
    </row>
    <row r="808" spans="4:4" x14ac:dyDescent="0.2">
      <c r="D808" s="190"/>
    </row>
    <row r="809" spans="4:4" x14ac:dyDescent="0.2">
      <c r="D809" s="190"/>
    </row>
    <row r="810" spans="4:4" x14ac:dyDescent="0.2">
      <c r="D810" s="190"/>
    </row>
    <row r="811" spans="4:4" x14ac:dyDescent="0.2">
      <c r="D811" s="190"/>
    </row>
    <row r="812" spans="4:4" x14ac:dyDescent="0.2">
      <c r="D812" s="190"/>
    </row>
    <row r="813" spans="4:4" x14ac:dyDescent="0.2">
      <c r="D813" s="190"/>
    </row>
    <row r="814" spans="4:4" x14ac:dyDescent="0.2">
      <c r="D814" s="190"/>
    </row>
    <row r="815" spans="4:4" x14ac:dyDescent="0.2">
      <c r="D815" s="190"/>
    </row>
    <row r="816" spans="4:4" x14ac:dyDescent="0.2">
      <c r="D816" s="190"/>
    </row>
    <row r="817" spans="4:4" x14ac:dyDescent="0.2">
      <c r="D817" s="190"/>
    </row>
    <row r="818" spans="4:4" x14ac:dyDescent="0.2">
      <c r="D818" s="190"/>
    </row>
    <row r="819" spans="4:4" x14ac:dyDescent="0.2">
      <c r="D819" s="190"/>
    </row>
    <row r="820" spans="4:4" x14ac:dyDescent="0.2">
      <c r="D820" s="190"/>
    </row>
    <row r="821" spans="4:4" x14ac:dyDescent="0.2">
      <c r="D821" s="190"/>
    </row>
    <row r="822" spans="4:4" x14ac:dyDescent="0.2">
      <c r="D822" s="190"/>
    </row>
    <row r="823" spans="4:4" x14ac:dyDescent="0.2">
      <c r="D823" s="190"/>
    </row>
    <row r="824" spans="4:4" x14ac:dyDescent="0.2">
      <c r="D824" s="190"/>
    </row>
    <row r="825" spans="4:4" x14ac:dyDescent="0.2">
      <c r="D825" s="190"/>
    </row>
    <row r="826" spans="4:4" x14ac:dyDescent="0.2">
      <c r="D826" s="190"/>
    </row>
    <row r="827" spans="4:4" x14ac:dyDescent="0.2">
      <c r="D827" s="190"/>
    </row>
    <row r="828" spans="4:4" x14ac:dyDescent="0.2">
      <c r="D828" s="190"/>
    </row>
    <row r="829" spans="4:4" x14ac:dyDescent="0.2">
      <c r="D829" s="190"/>
    </row>
    <row r="830" spans="4:4" x14ac:dyDescent="0.2">
      <c r="D830" s="190"/>
    </row>
    <row r="831" spans="4:4" x14ac:dyDescent="0.2">
      <c r="D831" s="190"/>
    </row>
    <row r="832" spans="4:4" x14ac:dyDescent="0.2">
      <c r="D832" s="190"/>
    </row>
    <row r="833" spans="4:4" x14ac:dyDescent="0.2">
      <c r="D833" s="190"/>
    </row>
    <row r="834" spans="4:4" x14ac:dyDescent="0.2">
      <c r="D834" s="190"/>
    </row>
    <row r="835" spans="4:4" x14ac:dyDescent="0.2">
      <c r="D835" s="190"/>
    </row>
    <row r="836" spans="4:4" x14ac:dyDescent="0.2">
      <c r="D836" s="190"/>
    </row>
    <row r="837" spans="4:4" x14ac:dyDescent="0.2">
      <c r="D837" s="190"/>
    </row>
    <row r="838" spans="4:4" x14ac:dyDescent="0.2">
      <c r="D838" s="190"/>
    </row>
    <row r="839" spans="4:4" x14ac:dyDescent="0.2">
      <c r="D839" s="190"/>
    </row>
    <row r="840" spans="4:4" x14ac:dyDescent="0.2">
      <c r="D840" s="190"/>
    </row>
    <row r="841" spans="4:4" x14ac:dyDescent="0.2">
      <c r="D841" s="190"/>
    </row>
    <row r="842" spans="4:4" x14ac:dyDescent="0.2">
      <c r="D842" s="190"/>
    </row>
    <row r="843" spans="4:4" x14ac:dyDescent="0.2">
      <c r="D843" s="190"/>
    </row>
    <row r="844" spans="4:4" x14ac:dyDescent="0.2">
      <c r="D844" s="190"/>
    </row>
    <row r="845" spans="4:4" x14ac:dyDescent="0.2">
      <c r="D845" s="190"/>
    </row>
    <row r="846" spans="4:4" x14ac:dyDescent="0.2">
      <c r="D846" s="190"/>
    </row>
    <row r="847" spans="4:4" x14ac:dyDescent="0.2">
      <c r="D847" s="190"/>
    </row>
    <row r="848" spans="4:4" x14ac:dyDescent="0.2">
      <c r="D848" s="190"/>
    </row>
    <row r="849" spans="4:4" x14ac:dyDescent="0.2">
      <c r="D849" s="190"/>
    </row>
    <row r="850" spans="4:4" x14ac:dyDescent="0.2">
      <c r="D850" s="190"/>
    </row>
    <row r="851" spans="4:4" x14ac:dyDescent="0.2">
      <c r="D851" s="190"/>
    </row>
    <row r="852" spans="4:4" x14ac:dyDescent="0.2">
      <c r="D852" s="190"/>
    </row>
    <row r="853" spans="4:4" x14ac:dyDescent="0.2">
      <c r="D853" s="190"/>
    </row>
    <row r="854" spans="4:4" x14ac:dyDescent="0.2">
      <c r="D854" s="190"/>
    </row>
    <row r="855" spans="4:4" x14ac:dyDescent="0.2">
      <c r="D855" s="190"/>
    </row>
    <row r="856" spans="4:4" x14ac:dyDescent="0.2">
      <c r="D856" s="190"/>
    </row>
    <row r="857" spans="4:4" x14ac:dyDescent="0.2">
      <c r="D857" s="190"/>
    </row>
    <row r="858" spans="4:4" x14ac:dyDescent="0.2">
      <c r="D858" s="190"/>
    </row>
    <row r="859" spans="4:4" x14ac:dyDescent="0.2">
      <c r="D859" s="190"/>
    </row>
    <row r="860" spans="4:4" x14ac:dyDescent="0.2">
      <c r="D860" s="190"/>
    </row>
    <row r="861" spans="4:4" x14ac:dyDescent="0.2">
      <c r="D861" s="190"/>
    </row>
    <row r="862" spans="4:4" x14ac:dyDescent="0.2">
      <c r="D862" s="190"/>
    </row>
    <row r="863" spans="4:4" x14ac:dyDescent="0.2">
      <c r="D863" s="190"/>
    </row>
    <row r="864" spans="4:4" x14ac:dyDescent="0.2">
      <c r="D864" s="190"/>
    </row>
    <row r="865" spans="4:4" x14ac:dyDescent="0.2">
      <c r="D865" s="190"/>
    </row>
    <row r="866" spans="4:4" x14ac:dyDescent="0.2">
      <c r="D866" s="190"/>
    </row>
    <row r="867" spans="4:4" x14ac:dyDescent="0.2">
      <c r="D867" s="190"/>
    </row>
    <row r="868" spans="4:4" x14ac:dyDescent="0.2">
      <c r="D868" s="190"/>
    </row>
    <row r="869" spans="4:4" x14ac:dyDescent="0.2">
      <c r="D869" s="190"/>
    </row>
    <row r="870" spans="4:4" x14ac:dyDescent="0.2">
      <c r="D870" s="190"/>
    </row>
    <row r="871" spans="4:4" x14ac:dyDescent="0.2">
      <c r="D871" s="190"/>
    </row>
    <row r="872" spans="4:4" x14ac:dyDescent="0.2">
      <c r="D872" s="190"/>
    </row>
    <row r="873" spans="4:4" x14ac:dyDescent="0.2">
      <c r="D873" s="190"/>
    </row>
    <row r="874" spans="4:4" x14ac:dyDescent="0.2">
      <c r="D874" s="190"/>
    </row>
    <row r="875" spans="4:4" x14ac:dyDescent="0.2">
      <c r="D875" s="190"/>
    </row>
    <row r="876" spans="4:4" x14ac:dyDescent="0.2">
      <c r="D876" s="190"/>
    </row>
    <row r="877" spans="4:4" x14ac:dyDescent="0.2">
      <c r="D877" s="190"/>
    </row>
    <row r="878" spans="4:4" x14ac:dyDescent="0.2">
      <c r="D878" s="190"/>
    </row>
    <row r="879" spans="4:4" x14ac:dyDescent="0.2">
      <c r="D879" s="190"/>
    </row>
    <row r="880" spans="4:4" x14ac:dyDescent="0.2">
      <c r="D880" s="190"/>
    </row>
    <row r="881" spans="4:4" x14ac:dyDescent="0.2">
      <c r="D881" s="190"/>
    </row>
    <row r="882" spans="4:4" x14ac:dyDescent="0.2">
      <c r="D882" s="190"/>
    </row>
    <row r="883" spans="4:4" x14ac:dyDescent="0.2">
      <c r="D883" s="190"/>
    </row>
    <row r="884" spans="4:4" x14ac:dyDescent="0.2">
      <c r="D884" s="190"/>
    </row>
    <row r="885" spans="4:4" x14ac:dyDescent="0.2">
      <c r="D885" s="190"/>
    </row>
    <row r="886" spans="4:4" x14ac:dyDescent="0.2">
      <c r="D886" s="190"/>
    </row>
    <row r="887" spans="4:4" x14ac:dyDescent="0.2">
      <c r="D887" s="190"/>
    </row>
    <row r="888" spans="4:4" x14ac:dyDescent="0.2">
      <c r="D888" s="190"/>
    </row>
    <row r="889" spans="4:4" x14ac:dyDescent="0.2">
      <c r="D889" s="190"/>
    </row>
    <row r="890" spans="4:4" x14ac:dyDescent="0.2">
      <c r="D890" s="190"/>
    </row>
    <row r="891" spans="4:4" x14ac:dyDescent="0.2">
      <c r="D891" s="190"/>
    </row>
    <row r="892" spans="4:4" x14ac:dyDescent="0.2">
      <c r="D892" s="190"/>
    </row>
    <row r="893" spans="4:4" x14ac:dyDescent="0.2">
      <c r="D893" s="190"/>
    </row>
    <row r="894" spans="4:4" x14ac:dyDescent="0.2">
      <c r="D894" s="190"/>
    </row>
    <row r="895" spans="4:4" x14ac:dyDescent="0.2">
      <c r="D895" s="190"/>
    </row>
    <row r="896" spans="4:4" x14ac:dyDescent="0.2">
      <c r="D896" s="190"/>
    </row>
    <row r="897" spans="4:4" x14ac:dyDescent="0.2">
      <c r="D897" s="190"/>
    </row>
    <row r="898" spans="4:4" x14ac:dyDescent="0.2">
      <c r="D898" s="190"/>
    </row>
    <row r="899" spans="4:4" x14ac:dyDescent="0.2">
      <c r="D899" s="190"/>
    </row>
    <row r="900" spans="4:4" x14ac:dyDescent="0.2">
      <c r="D900" s="190"/>
    </row>
    <row r="901" spans="4:4" x14ac:dyDescent="0.2">
      <c r="D901" s="190"/>
    </row>
    <row r="902" spans="4:4" x14ac:dyDescent="0.2">
      <c r="D902" s="190"/>
    </row>
    <row r="903" spans="4:4" x14ac:dyDescent="0.2">
      <c r="D903" s="190"/>
    </row>
    <row r="904" spans="4:4" x14ac:dyDescent="0.2">
      <c r="D904" s="190"/>
    </row>
    <row r="905" spans="4:4" x14ac:dyDescent="0.2">
      <c r="D905" s="190"/>
    </row>
    <row r="906" spans="4:4" x14ac:dyDescent="0.2">
      <c r="D906" s="190"/>
    </row>
    <row r="907" spans="4:4" x14ac:dyDescent="0.2">
      <c r="D907" s="190"/>
    </row>
    <row r="908" spans="4:4" x14ac:dyDescent="0.2">
      <c r="D908" s="190"/>
    </row>
    <row r="909" spans="4:4" x14ac:dyDescent="0.2">
      <c r="D909" s="190"/>
    </row>
    <row r="910" spans="4:4" x14ac:dyDescent="0.2">
      <c r="D910" s="190"/>
    </row>
    <row r="911" spans="4:4" x14ac:dyDescent="0.2">
      <c r="D911" s="190"/>
    </row>
    <row r="912" spans="4:4" x14ac:dyDescent="0.2">
      <c r="D912" s="190"/>
    </row>
    <row r="913" spans="4:4" x14ac:dyDescent="0.2">
      <c r="D913" s="190"/>
    </row>
    <row r="914" spans="4:4" x14ac:dyDescent="0.2">
      <c r="D914" s="190"/>
    </row>
    <row r="915" spans="4:4" x14ac:dyDescent="0.2">
      <c r="D915" s="190"/>
    </row>
    <row r="916" spans="4:4" x14ac:dyDescent="0.2">
      <c r="D916" s="190"/>
    </row>
    <row r="917" spans="4:4" x14ac:dyDescent="0.2">
      <c r="D917" s="190"/>
    </row>
    <row r="918" spans="4:4" x14ac:dyDescent="0.2">
      <c r="D918" s="190"/>
    </row>
    <row r="919" spans="4:4" x14ac:dyDescent="0.2">
      <c r="D919" s="190"/>
    </row>
    <row r="920" spans="4:4" x14ac:dyDescent="0.2">
      <c r="D920" s="190"/>
    </row>
    <row r="921" spans="4:4" x14ac:dyDescent="0.2">
      <c r="D921" s="190"/>
    </row>
    <row r="922" spans="4:4" x14ac:dyDescent="0.2">
      <c r="D922" s="190"/>
    </row>
    <row r="923" spans="4:4" x14ac:dyDescent="0.2">
      <c r="D923" s="190"/>
    </row>
    <row r="924" spans="4:4" x14ac:dyDescent="0.2">
      <c r="D924" s="190"/>
    </row>
    <row r="925" spans="4:4" x14ac:dyDescent="0.2">
      <c r="D925" s="190"/>
    </row>
    <row r="926" spans="4:4" x14ac:dyDescent="0.2">
      <c r="D926" s="190"/>
    </row>
    <row r="927" spans="4:4" x14ac:dyDescent="0.2">
      <c r="D927" s="190"/>
    </row>
    <row r="928" spans="4:4" x14ac:dyDescent="0.2">
      <c r="D928" s="190"/>
    </row>
    <row r="929" spans="4:4" x14ac:dyDescent="0.2">
      <c r="D929" s="190"/>
    </row>
    <row r="930" spans="4:4" x14ac:dyDescent="0.2">
      <c r="D930" s="190"/>
    </row>
    <row r="931" spans="4:4" x14ac:dyDescent="0.2">
      <c r="D931" s="190"/>
    </row>
    <row r="932" spans="4:4" x14ac:dyDescent="0.2">
      <c r="D932" s="190"/>
    </row>
    <row r="933" spans="4:4" x14ac:dyDescent="0.2">
      <c r="D933" s="190"/>
    </row>
    <row r="934" spans="4:4" x14ac:dyDescent="0.2">
      <c r="D934" s="190"/>
    </row>
    <row r="935" spans="4:4" x14ac:dyDescent="0.2">
      <c r="D935" s="190"/>
    </row>
    <row r="936" spans="4:4" x14ac:dyDescent="0.2">
      <c r="D936" s="190"/>
    </row>
    <row r="937" spans="4:4" x14ac:dyDescent="0.2">
      <c r="D937" s="190"/>
    </row>
    <row r="938" spans="4:4" x14ac:dyDescent="0.2">
      <c r="D938" s="190"/>
    </row>
    <row r="939" spans="4:4" x14ac:dyDescent="0.2">
      <c r="D939" s="190"/>
    </row>
    <row r="940" spans="4:4" x14ac:dyDescent="0.2">
      <c r="D940" s="190"/>
    </row>
    <row r="941" spans="4:4" x14ac:dyDescent="0.2">
      <c r="D941" s="190"/>
    </row>
    <row r="942" spans="4:4" x14ac:dyDescent="0.2">
      <c r="D942" s="190"/>
    </row>
    <row r="943" spans="4:4" x14ac:dyDescent="0.2">
      <c r="D943" s="190"/>
    </row>
    <row r="944" spans="4:4" x14ac:dyDescent="0.2">
      <c r="D944" s="190"/>
    </row>
    <row r="945" spans="4:4" x14ac:dyDescent="0.2">
      <c r="D945" s="190"/>
    </row>
    <row r="946" spans="4:4" x14ac:dyDescent="0.2">
      <c r="D946" s="190"/>
    </row>
    <row r="947" spans="4:4" x14ac:dyDescent="0.2">
      <c r="D947" s="190"/>
    </row>
    <row r="948" spans="4:4" x14ac:dyDescent="0.2">
      <c r="D948" s="190"/>
    </row>
    <row r="949" spans="4:4" x14ac:dyDescent="0.2">
      <c r="D949" s="190"/>
    </row>
    <row r="950" spans="4:4" x14ac:dyDescent="0.2">
      <c r="D950" s="190"/>
    </row>
    <row r="951" spans="4:4" x14ac:dyDescent="0.2">
      <c r="D951" s="190"/>
    </row>
    <row r="952" spans="4:4" x14ac:dyDescent="0.2">
      <c r="D952" s="190"/>
    </row>
    <row r="953" spans="4:4" x14ac:dyDescent="0.2">
      <c r="D953" s="190"/>
    </row>
    <row r="954" spans="4:4" x14ac:dyDescent="0.2">
      <c r="D954" s="190"/>
    </row>
    <row r="955" spans="4:4" x14ac:dyDescent="0.2">
      <c r="D955" s="190"/>
    </row>
    <row r="956" spans="4:4" x14ac:dyDescent="0.2">
      <c r="D956" s="190"/>
    </row>
    <row r="957" spans="4:4" x14ac:dyDescent="0.2">
      <c r="D957" s="190"/>
    </row>
    <row r="958" spans="4:4" x14ac:dyDescent="0.2">
      <c r="D958" s="190"/>
    </row>
    <row r="959" spans="4:4" x14ac:dyDescent="0.2">
      <c r="D959" s="190"/>
    </row>
    <row r="960" spans="4:4" x14ac:dyDescent="0.2">
      <c r="D960" s="190"/>
    </row>
    <row r="961" spans="4:4" x14ac:dyDescent="0.2">
      <c r="D961" s="190"/>
    </row>
    <row r="962" spans="4:4" x14ac:dyDescent="0.2">
      <c r="D962" s="190"/>
    </row>
    <row r="963" spans="4:4" x14ac:dyDescent="0.2">
      <c r="D963" s="190"/>
    </row>
    <row r="964" spans="4:4" x14ac:dyDescent="0.2">
      <c r="D964" s="190"/>
    </row>
    <row r="965" spans="4:4" x14ac:dyDescent="0.2">
      <c r="D965" s="190"/>
    </row>
    <row r="966" spans="4:4" x14ac:dyDescent="0.2">
      <c r="D966" s="190"/>
    </row>
    <row r="967" spans="4:4" x14ac:dyDescent="0.2">
      <c r="D967" s="190"/>
    </row>
    <row r="968" spans="4:4" x14ac:dyDescent="0.2">
      <c r="D968" s="190"/>
    </row>
    <row r="969" spans="4:4" x14ac:dyDescent="0.2">
      <c r="D969" s="190"/>
    </row>
    <row r="970" spans="4:4" x14ac:dyDescent="0.2">
      <c r="D970" s="190"/>
    </row>
    <row r="971" spans="4:4" x14ac:dyDescent="0.2">
      <c r="D971" s="190"/>
    </row>
    <row r="972" spans="4:4" x14ac:dyDescent="0.2">
      <c r="D972" s="190"/>
    </row>
    <row r="973" spans="4:4" x14ac:dyDescent="0.2">
      <c r="D973" s="190"/>
    </row>
    <row r="974" spans="4:4" x14ac:dyDescent="0.2">
      <c r="D974" s="190"/>
    </row>
    <row r="975" spans="4:4" x14ac:dyDescent="0.2">
      <c r="D975" s="190"/>
    </row>
    <row r="976" spans="4:4" x14ac:dyDescent="0.2">
      <c r="D976" s="190"/>
    </row>
    <row r="977" spans="4:4" x14ac:dyDescent="0.2">
      <c r="D977" s="190"/>
    </row>
    <row r="978" spans="4:4" x14ac:dyDescent="0.2">
      <c r="D978" s="190"/>
    </row>
    <row r="979" spans="4:4" x14ac:dyDescent="0.2">
      <c r="D979" s="190"/>
    </row>
    <row r="980" spans="4:4" x14ac:dyDescent="0.2">
      <c r="D980" s="190"/>
    </row>
    <row r="981" spans="4:4" x14ac:dyDescent="0.2">
      <c r="D981" s="190"/>
    </row>
    <row r="982" spans="4:4" x14ac:dyDescent="0.2">
      <c r="D982" s="190"/>
    </row>
    <row r="983" spans="4:4" x14ac:dyDescent="0.2">
      <c r="D983" s="190"/>
    </row>
    <row r="984" spans="4:4" x14ac:dyDescent="0.2">
      <c r="D984" s="190"/>
    </row>
    <row r="985" spans="4:4" x14ac:dyDescent="0.2">
      <c r="D985" s="190"/>
    </row>
    <row r="986" spans="4:4" x14ac:dyDescent="0.2">
      <c r="D986" s="190"/>
    </row>
    <row r="987" spans="4:4" x14ac:dyDescent="0.2">
      <c r="D987" s="190"/>
    </row>
    <row r="988" spans="4:4" x14ac:dyDescent="0.2">
      <c r="D988" s="190"/>
    </row>
    <row r="989" spans="4:4" x14ac:dyDescent="0.2">
      <c r="D989" s="190"/>
    </row>
    <row r="990" spans="4:4" x14ac:dyDescent="0.2">
      <c r="D990" s="190"/>
    </row>
    <row r="991" spans="4:4" x14ac:dyDescent="0.2">
      <c r="D991" s="190"/>
    </row>
    <row r="992" spans="4:4" x14ac:dyDescent="0.2">
      <c r="D992" s="190"/>
    </row>
    <row r="993" spans="4:4" x14ac:dyDescent="0.2">
      <c r="D993" s="190"/>
    </row>
    <row r="994" spans="4:4" x14ac:dyDescent="0.2">
      <c r="D994" s="190"/>
    </row>
    <row r="995" spans="4:4" x14ac:dyDescent="0.2">
      <c r="D995" s="190"/>
    </row>
    <row r="996" spans="4:4" x14ac:dyDescent="0.2">
      <c r="D996" s="190"/>
    </row>
    <row r="997" spans="4:4" x14ac:dyDescent="0.2">
      <c r="D997" s="190"/>
    </row>
    <row r="998" spans="4:4" x14ac:dyDescent="0.2">
      <c r="D998" s="190"/>
    </row>
    <row r="999" spans="4:4" x14ac:dyDescent="0.2">
      <c r="D999" s="190"/>
    </row>
    <row r="1000" spans="4:4" x14ac:dyDescent="0.2">
      <c r="D1000" s="190"/>
    </row>
    <row r="1001" spans="4:4" x14ac:dyDescent="0.2">
      <c r="D1001" s="190"/>
    </row>
    <row r="1002" spans="4:4" x14ac:dyDescent="0.2">
      <c r="D1002" s="190"/>
    </row>
    <row r="1003" spans="4:4" x14ac:dyDescent="0.2">
      <c r="D1003" s="190"/>
    </row>
    <row r="1004" spans="4:4" x14ac:dyDescent="0.2">
      <c r="D1004" s="190"/>
    </row>
    <row r="1005" spans="4:4" x14ac:dyDescent="0.2">
      <c r="D1005" s="190"/>
    </row>
    <row r="1006" spans="4:4" x14ac:dyDescent="0.2">
      <c r="D1006" s="190"/>
    </row>
    <row r="1007" spans="4:4" x14ac:dyDescent="0.2">
      <c r="D1007" s="190"/>
    </row>
    <row r="1008" spans="4:4" x14ac:dyDescent="0.2">
      <c r="D1008" s="190"/>
    </row>
    <row r="1009" spans="4:4" x14ac:dyDescent="0.2">
      <c r="D1009" s="190"/>
    </row>
    <row r="1010" spans="4:4" x14ac:dyDescent="0.2">
      <c r="D1010" s="190"/>
    </row>
    <row r="1011" spans="4:4" x14ac:dyDescent="0.2">
      <c r="D1011" s="190"/>
    </row>
    <row r="1012" spans="4:4" x14ac:dyDescent="0.2">
      <c r="D1012" s="190"/>
    </row>
    <row r="1013" spans="4:4" x14ac:dyDescent="0.2">
      <c r="D1013" s="190"/>
    </row>
    <row r="1014" spans="4:4" x14ac:dyDescent="0.2">
      <c r="D1014" s="190"/>
    </row>
    <row r="1015" spans="4:4" x14ac:dyDescent="0.2">
      <c r="D1015" s="190"/>
    </row>
    <row r="1016" spans="4:4" x14ac:dyDescent="0.2">
      <c r="D1016" s="190"/>
    </row>
    <row r="1017" spans="4:4" x14ac:dyDescent="0.2">
      <c r="D1017" s="190"/>
    </row>
    <row r="1018" spans="4:4" x14ac:dyDescent="0.2">
      <c r="D1018" s="190"/>
    </row>
    <row r="1019" spans="4:4" x14ac:dyDescent="0.2">
      <c r="D1019" s="190"/>
    </row>
    <row r="1020" spans="4:4" x14ac:dyDescent="0.2">
      <c r="D1020" s="190"/>
    </row>
    <row r="1021" spans="4:4" x14ac:dyDescent="0.2">
      <c r="D1021" s="190"/>
    </row>
    <row r="1022" spans="4:4" x14ac:dyDescent="0.2">
      <c r="D1022" s="190"/>
    </row>
    <row r="1023" spans="4:4" x14ac:dyDescent="0.2">
      <c r="D1023" s="190"/>
    </row>
    <row r="1024" spans="4:4" x14ac:dyDescent="0.2">
      <c r="D1024" s="190"/>
    </row>
    <row r="1025" spans="4:4" x14ac:dyDescent="0.2">
      <c r="D1025" s="190"/>
    </row>
    <row r="1026" spans="4:4" x14ac:dyDescent="0.2">
      <c r="D1026" s="190"/>
    </row>
    <row r="1027" spans="4:4" x14ac:dyDescent="0.2">
      <c r="D1027" s="190"/>
    </row>
    <row r="1028" spans="4:4" x14ac:dyDescent="0.2">
      <c r="D1028" s="190"/>
    </row>
    <row r="1029" spans="4:4" x14ac:dyDescent="0.2">
      <c r="D1029" s="190"/>
    </row>
    <row r="1030" spans="4:4" x14ac:dyDescent="0.2">
      <c r="D1030" s="190"/>
    </row>
    <row r="1031" spans="4:4" x14ac:dyDescent="0.2">
      <c r="D1031" s="190"/>
    </row>
    <row r="1032" spans="4:4" x14ac:dyDescent="0.2">
      <c r="D1032" s="190"/>
    </row>
    <row r="1033" spans="4:4" x14ac:dyDescent="0.2">
      <c r="D1033" s="190"/>
    </row>
    <row r="1034" spans="4:4" x14ac:dyDescent="0.2">
      <c r="D1034" s="190"/>
    </row>
    <row r="1035" spans="4:4" x14ac:dyDescent="0.2">
      <c r="D1035" s="190"/>
    </row>
    <row r="1036" spans="4:4" x14ac:dyDescent="0.2">
      <c r="D1036" s="190"/>
    </row>
    <row r="1037" spans="4:4" x14ac:dyDescent="0.2">
      <c r="D1037" s="190"/>
    </row>
    <row r="1038" spans="4:4" x14ac:dyDescent="0.2">
      <c r="D1038" s="190"/>
    </row>
    <row r="1039" spans="4:4" x14ac:dyDescent="0.2">
      <c r="D1039" s="190"/>
    </row>
    <row r="1040" spans="4:4" x14ac:dyDescent="0.2">
      <c r="D1040" s="190"/>
    </row>
    <row r="1041" spans="4:4" x14ac:dyDescent="0.2">
      <c r="D1041" s="190"/>
    </row>
    <row r="1042" spans="4:4" x14ac:dyDescent="0.2">
      <c r="D1042" s="190"/>
    </row>
    <row r="1043" spans="4:4" x14ac:dyDescent="0.2">
      <c r="D1043" s="190"/>
    </row>
    <row r="1044" spans="4:4" x14ac:dyDescent="0.2">
      <c r="D1044" s="190"/>
    </row>
    <row r="1045" spans="4:4" x14ac:dyDescent="0.2">
      <c r="D1045" s="190"/>
    </row>
    <row r="1046" spans="4:4" x14ac:dyDescent="0.2">
      <c r="D1046" s="190"/>
    </row>
    <row r="1047" spans="4:4" x14ac:dyDescent="0.2">
      <c r="D1047" s="190"/>
    </row>
    <row r="1048" spans="4:4" x14ac:dyDescent="0.2">
      <c r="D1048" s="190"/>
    </row>
    <row r="1049" spans="4:4" x14ac:dyDescent="0.2">
      <c r="D1049" s="190"/>
    </row>
    <row r="1050" spans="4:4" x14ac:dyDescent="0.2">
      <c r="D1050" s="190"/>
    </row>
    <row r="1051" spans="4:4" x14ac:dyDescent="0.2">
      <c r="D1051" s="190"/>
    </row>
    <row r="1052" spans="4:4" x14ac:dyDescent="0.2">
      <c r="D1052" s="190"/>
    </row>
    <row r="1053" spans="4:4" x14ac:dyDescent="0.2">
      <c r="D1053" s="190"/>
    </row>
    <row r="1054" spans="4:4" x14ac:dyDescent="0.2">
      <c r="D1054" s="190"/>
    </row>
    <row r="1055" spans="4:4" x14ac:dyDescent="0.2">
      <c r="D1055" s="190"/>
    </row>
    <row r="1056" spans="4:4" x14ac:dyDescent="0.2">
      <c r="D1056" s="190"/>
    </row>
    <row r="1057" spans="4:4" x14ac:dyDescent="0.2">
      <c r="D1057" s="190"/>
    </row>
    <row r="1058" spans="4:4" x14ac:dyDescent="0.2">
      <c r="D1058" s="190"/>
    </row>
    <row r="1059" spans="4:4" x14ac:dyDescent="0.2">
      <c r="D1059" s="190"/>
    </row>
    <row r="1060" spans="4:4" x14ac:dyDescent="0.2">
      <c r="D1060" s="190"/>
    </row>
    <row r="1061" spans="4:4" x14ac:dyDescent="0.2">
      <c r="D1061" s="190"/>
    </row>
    <row r="1062" spans="4:4" x14ac:dyDescent="0.2">
      <c r="D1062" s="190"/>
    </row>
    <row r="1063" spans="4:4" x14ac:dyDescent="0.2">
      <c r="D1063" s="190"/>
    </row>
    <row r="1064" spans="4:4" x14ac:dyDescent="0.2">
      <c r="D1064" s="190"/>
    </row>
    <row r="1065" spans="4:4" x14ac:dyDescent="0.2">
      <c r="D1065" s="190"/>
    </row>
    <row r="1066" spans="4:4" x14ac:dyDescent="0.2">
      <c r="D1066" s="190"/>
    </row>
    <row r="1067" spans="4:4" x14ac:dyDescent="0.2">
      <c r="D1067" s="190"/>
    </row>
    <row r="1068" spans="4:4" x14ac:dyDescent="0.2">
      <c r="D1068" s="190"/>
    </row>
    <row r="1069" spans="4:4" x14ac:dyDescent="0.2">
      <c r="D1069" s="190"/>
    </row>
    <row r="1070" spans="4:4" x14ac:dyDescent="0.2">
      <c r="D1070" s="190"/>
    </row>
    <row r="1071" spans="4:4" x14ac:dyDescent="0.2">
      <c r="D1071" s="190"/>
    </row>
    <row r="1072" spans="4:4" x14ac:dyDescent="0.2">
      <c r="D1072" s="190"/>
    </row>
    <row r="1073" spans="4:4" x14ac:dyDescent="0.2">
      <c r="D1073" s="190"/>
    </row>
    <row r="1074" spans="4:4" x14ac:dyDescent="0.2">
      <c r="D1074" s="190"/>
    </row>
    <row r="1075" spans="4:4" x14ac:dyDescent="0.2">
      <c r="D1075" s="190"/>
    </row>
    <row r="1076" spans="4:4" x14ac:dyDescent="0.2">
      <c r="D1076" s="190"/>
    </row>
    <row r="1077" spans="4:4" x14ac:dyDescent="0.2">
      <c r="D1077" s="190"/>
    </row>
    <row r="1078" spans="4:4" x14ac:dyDescent="0.2">
      <c r="D1078" s="190"/>
    </row>
    <row r="1079" spans="4:4" x14ac:dyDescent="0.2">
      <c r="D1079" s="190"/>
    </row>
    <row r="1080" spans="4:4" x14ac:dyDescent="0.2">
      <c r="D1080" s="190"/>
    </row>
    <row r="1081" spans="4:4" x14ac:dyDescent="0.2">
      <c r="D1081" s="190"/>
    </row>
    <row r="1082" spans="4:4" x14ac:dyDescent="0.2">
      <c r="D1082" s="190"/>
    </row>
    <row r="1083" spans="4:4" x14ac:dyDescent="0.2">
      <c r="D1083" s="190"/>
    </row>
    <row r="1084" spans="4:4" x14ac:dyDescent="0.2">
      <c r="D1084" s="190"/>
    </row>
    <row r="1085" spans="4:4" x14ac:dyDescent="0.2">
      <c r="D1085" s="190"/>
    </row>
    <row r="1086" spans="4:4" x14ac:dyDescent="0.2">
      <c r="D1086" s="190"/>
    </row>
    <row r="1087" spans="4:4" x14ac:dyDescent="0.2">
      <c r="D1087" s="190"/>
    </row>
    <row r="1088" spans="4:4" x14ac:dyDescent="0.2">
      <c r="D1088" s="190"/>
    </row>
    <row r="1089" spans="4:4" x14ac:dyDescent="0.2">
      <c r="D1089" s="190"/>
    </row>
    <row r="1090" spans="4:4" x14ac:dyDescent="0.2">
      <c r="D1090" s="190"/>
    </row>
    <row r="1091" spans="4:4" x14ac:dyDescent="0.2">
      <c r="D1091" s="190"/>
    </row>
    <row r="1092" spans="4:4" x14ac:dyDescent="0.2">
      <c r="D1092" s="190"/>
    </row>
    <row r="1093" spans="4:4" x14ac:dyDescent="0.2">
      <c r="D1093" s="190"/>
    </row>
    <row r="1094" spans="4:4" x14ac:dyDescent="0.2">
      <c r="D1094" s="190"/>
    </row>
    <row r="1095" spans="4:4" x14ac:dyDescent="0.2">
      <c r="D1095" s="190"/>
    </row>
    <row r="1096" spans="4:4" x14ac:dyDescent="0.2">
      <c r="D1096" s="190"/>
    </row>
    <row r="1097" spans="4:4" x14ac:dyDescent="0.2">
      <c r="D1097" s="190"/>
    </row>
    <row r="1098" spans="4:4" x14ac:dyDescent="0.2">
      <c r="D1098" s="190"/>
    </row>
    <row r="1099" spans="4:4" x14ac:dyDescent="0.2">
      <c r="D1099" s="190"/>
    </row>
    <row r="1100" spans="4:4" x14ac:dyDescent="0.2">
      <c r="D1100" s="190"/>
    </row>
    <row r="1101" spans="4:4" x14ac:dyDescent="0.2">
      <c r="D1101" s="190"/>
    </row>
    <row r="1102" spans="4:4" x14ac:dyDescent="0.2">
      <c r="D1102" s="190"/>
    </row>
    <row r="1103" spans="4:4" x14ac:dyDescent="0.2">
      <c r="D1103" s="190"/>
    </row>
    <row r="1104" spans="4:4" x14ac:dyDescent="0.2">
      <c r="D1104" s="190"/>
    </row>
    <row r="1105" spans="4:4" x14ac:dyDescent="0.2">
      <c r="D1105" s="190"/>
    </row>
    <row r="1106" spans="4:4" x14ac:dyDescent="0.2">
      <c r="D1106" s="190"/>
    </row>
    <row r="1107" spans="4:4" x14ac:dyDescent="0.2">
      <c r="D1107" s="190"/>
    </row>
    <row r="1108" spans="4:4" x14ac:dyDescent="0.2">
      <c r="D1108" s="190"/>
    </row>
    <row r="1109" spans="4:4" x14ac:dyDescent="0.2">
      <c r="D1109" s="190"/>
    </row>
    <row r="1110" spans="4:4" x14ac:dyDescent="0.2">
      <c r="D1110" s="190"/>
    </row>
    <row r="1111" spans="4:4" x14ac:dyDescent="0.2">
      <c r="D1111" s="190"/>
    </row>
    <row r="1112" spans="4:4" x14ac:dyDescent="0.2">
      <c r="D1112" s="190"/>
    </row>
    <row r="1113" spans="4:4" x14ac:dyDescent="0.2">
      <c r="D1113" s="190"/>
    </row>
    <row r="1114" spans="4:4" x14ac:dyDescent="0.2">
      <c r="D1114" s="190"/>
    </row>
    <row r="1115" spans="4:4" x14ac:dyDescent="0.2">
      <c r="D1115" s="190"/>
    </row>
    <row r="1116" spans="4:4" x14ac:dyDescent="0.2">
      <c r="D1116" s="190"/>
    </row>
    <row r="1117" spans="4:4" x14ac:dyDescent="0.2">
      <c r="D1117" s="190"/>
    </row>
    <row r="1118" spans="4:4" x14ac:dyDescent="0.2">
      <c r="D1118" s="190"/>
    </row>
    <row r="1119" spans="4:4" x14ac:dyDescent="0.2">
      <c r="D1119" s="190"/>
    </row>
    <row r="1120" spans="4:4" x14ac:dyDescent="0.2">
      <c r="D1120" s="190"/>
    </row>
    <row r="1121" spans="4:4" x14ac:dyDescent="0.2">
      <c r="D1121" s="190"/>
    </row>
    <row r="1122" spans="4:4" x14ac:dyDescent="0.2">
      <c r="D1122" s="190"/>
    </row>
    <row r="1123" spans="4:4" x14ac:dyDescent="0.2">
      <c r="D1123" s="190"/>
    </row>
    <row r="1124" spans="4:4" x14ac:dyDescent="0.2">
      <c r="D1124" s="190"/>
    </row>
    <row r="1125" spans="4:4" x14ac:dyDescent="0.2">
      <c r="D1125" s="190"/>
    </row>
    <row r="1126" spans="4:4" x14ac:dyDescent="0.2">
      <c r="D1126" s="190"/>
    </row>
    <row r="1127" spans="4:4" x14ac:dyDescent="0.2">
      <c r="D1127" s="190"/>
    </row>
    <row r="1128" spans="4:4" x14ac:dyDescent="0.2">
      <c r="D1128" s="190"/>
    </row>
    <row r="1129" spans="4:4" x14ac:dyDescent="0.2">
      <c r="D1129" s="190"/>
    </row>
    <row r="1130" spans="4:4" x14ac:dyDescent="0.2">
      <c r="D1130" s="190"/>
    </row>
    <row r="1131" spans="4:4" x14ac:dyDescent="0.2">
      <c r="D1131" s="190"/>
    </row>
    <row r="1132" spans="4:4" x14ac:dyDescent="0.2">
      <c r="D1132" s="190"/>
    </row>
    <row r="1133" spans="4:4" x14ac:dyDescent="0.2">
      <c r="D1133" s="190"/>
    </row>
    <row r="1134" spans="4:4" x14ac:dyDescent="0.2">
      <c r="D1134" s="190"/>
    </row>
    <row r="1135" spans="4:4" x14ac:dyDescent="0.2">
      <c r="D1135" s="190"/>
    </row>
    <row r="1136" spans="4:4" x14ac:dyDescent="0.2">
      <c r="D1136" s="190"/>
    </row>
    <row r="1137" spans="4:4" x14ac:dyDescent="0.2">
      <c r="D1137" s="190"/>
    </row>
    <row r="1138" spans="4:4" x14ac:dyDescent="0.2">
      <c r="D1138" s="190"/>
    </row>
    <row r="1139" spans="4:4" x14ac:dyDescent="0.2">
      <c r="D1139" s="190"/>
    </row>
    <row r="1140" spans="4:4" x14ac:dyDescent="0.2">
      <c r="D1140" s="190"/>
    </row>
    <row r="1141" spans="4:4" x14ac:dyDescent="0.2">
      <c r="D1141" s="190"/>
    </row>
    <row r="1142" spans="4:4" x14ac:dyDescent="0.2">
      <c r="D1142" s="190"/>
    </row>
    <row r="1143" spans="4:4" x14ac:dyDescent="0.2">
      <c r="D1143" s="190"/>
    </row>
    <row r="1144" spans="4:4" x14ac:dyDescent="0.2">
      <c r="D1144" s="190"/>
    </row>
    <row r="1145" spans="4:4" x14ac:dyDescent="0.2">
      <c r="D1145" s="190"/>
    </row>
    <row r="1146" spans="4:4" x14ac:dyDescent="0.2">
      <c r="D1146" s="190"/>
    </row>
    <row r="1147" spans="4:4" x14ac:dyDescent="0.2">
      <c r="D1147" s="190"/>
    </row>
    <row r="1148" spans="4:4" x14ac:dyDescent="0.2">
      <c r="D1148" s="190"/>
    </row>
    <row r="1149" spans="4:4" x14ac:dyDescent="0.2">
      <c r="D1149" s="190"/>
    </row>
    <row r="1150" spans="4:4" x14ac:dyDescent="0.2">
      <c r="D1150" s="190"/>
    </row>
    <row r="1151" spans="4:4" x14ac:dyDescent="0.2">
      <c r="D1151" s="190"/>
    </row>
    <row r="1152" spans="4:4" x14ac:dyDescent="0.2">
      <c r="D1152" s="190"/>
    </row>
    <row r="1153" spans="4:4" x14ac:dyDescent="0.2">
      <c r="D1153" s="190"/>
    </row>
    <row r="1154" spans="4:4" x14ac:dyDescent="0.2">
      <c r="D1154" s="190"/>
    </row>
    <row r="1155" spans="4:4" x14ac:dyDescent="0.2">
      <c r="D1155" s="190"/>
    </row>
    <row r="1156" spans="4:4" x14ac:dyDescent="0.2">
      <c r="D1156" s="190"/>
    </row>
    <row r="1157" spans="4:4" x14ac:dyDescent="0.2">
      <c r="D1157" s="190"/>
    </row>
    <row r="1158" spans="4:4" x14ac:dyDescent="0.2">
      <c r="D1158" s="190"/>
    </row>
    <row r="1159" spans="4:4" x14ac:dyDescent="0.2">
      <c r="D1159" s="190"/>
    </row>
    <row r="1160" spans="4:4" x14ac:dyDescent="0.2">
      <c r="D1160" s="190"/>
    </row>
    <row r="1161" spans="4:4" x14ac:dyDescent="0.2">
      <c r="D1161" s="190"/>
    </row>
    <row r="1162" spans="4:4" x14ac:dyDescent="0.2">
      <c r="D1162" s="190"/>
    </row>
    <row r="1163" spans="4:4" x14ac:dyDescent="0.2">
      <c r="D1163" s="190"/>
    </row>
    <row r="1164" spans="4:4" x14ac:dyDescent="0.2">
      <c r="D1164" s="190"/>
    </row>
    <row r="1165" spans="4:4" x14ac:dyDescent="0.2">
      <c r="D1165" s="190"/>
    </row>
    <row r="1166" spans="4:4" x14ac:dyDescent="0.2">
      <c r="D1166" s="190"/>
    </row>
    <row r="1167" spans="4:4" x14ac:dyDescent="0.2">
      <c r="D1167" s="190"/>
    </row>
    <row r="1168" spans="4:4" x14ac:dyDescent="0.2">
      <c r="D1168" s="190"/>
    </row>
    <row r="1169" spans="4:4" x14ac:dyDescent="0.2">
      <c r="D1169" s="190"/>
    </row>
    <row r="1170" spans="4:4" x14ac:dyDescent="0.2">
      <c r="D1170" s="190"/>
    </row>
    <row r="1171" spans="4:4" x14ac:dyDescent="0.2">
      <c r="D1171" s="190"/>
    </row>
    <row r="1172" spans="4:4" x14ac:dyDescent="0.2">
      <c r="D1172" s="190"/>
    </row>
    <row r="1173" spans="4:4" x14ac:dyDescent="0.2">
      <c r="D1173" s="190"/>
    </row>
    <row r="1174" spans="4:4" x14ac:dyDescent="0.2">
      <c r="D1174" s="190"/>
    </row>
    <row r="1175" spans="4:4" x14ac:dyDescent="0.2">
      <c r="D1175" s="190"/>
    </row>
    <row r="1176" spans="4:4" x14ac:dyDescent="0.2">
      <c r="D1176" s="190"/>
    </row>
    <row r="1177" spans="4:4" x14ac:dyDescent="0.2">
      <c r="D1177" s="190"/>
    </row>
    <row r="1178" spans="4:4" x14ac:dyDescent="0.2">
      <c r="D1178" s="190"/>
    </row>
    <row r="1179" spans="4:4" x14ac:dyDescent="0.2">
      <c r="D1179" s="190"/>
    </row>
    <row r="1180" spans="4:4" x14ac:dyDescent="0.2">
      <c r="D1180" s="190"/>
    </row>
    <row r="1181" spans="4:4" x14ac:dyDescent="0.2">
      <c r="D1181" s="190"/>
    </row>
    <row r="1182" spans="4:4" x14ac:dyDescent="0.2">
      <c r="D1182" s="190"/>
    </row>
    <row r="1183" spans="4:4" x14ac:dyDescent="0.2">
      <c r="D1183" s="190"/>
    </row>
    <row r="1184" spans="4:4" x14ac:dyDescent="0.2">
      <c r="D1184" s="190"/>
    </row>
    <row r="1185" spans="4:4" x14ac:dyDescent="0.2">
      <c r="D1185" s="190"/>
    </row>
    <row r="1186" spans="4:4" x14ac:dyDescent="0.2">
      <c r="D1186" s="190"/>
    </row>
    <row r="1187" spans="4:4" x14ac:dyDescent="0.2">
      <c r="D1187" s="190"/>
    </row>
    <row r="1188" spans="4:4" x14ac:dyDescent="0.2">
      <c r="D1188" s="190"/>
    </row>
    <row r="1189" spans="4:4" x14ac:dyDescent="0.2">
      <c r="D1189" s="190"/>
    </row>
    <row r="1190" spans="4:4" x14ac:dyDescent="0.2">
      <c r="D1190" s="190"/>
    </row>
    <row r="1191" spans="4:4" x14ac:dyDescent="0.2">
      <c r="D1191" s="190"/>
    </row>
    <row r="1192" spans="4:4" x14ac:dyDescent="0.2">
      <c r="D1192" s="190"/>
    </row>
    <row r="1193" spans="4:4" x14ac:dyDescent="0.2">
      <c r="D1193" s="190"/>
    </row>
    <row r="1194" spans="4:4" x14ac:dyDescent="0.2">
      <c r="D1194" s="190"/>
    </row>
    <row r="1195" spans="4:4" x14ac:dyDescent="0.2">
      <c r="D1195" s="190"/>
    </row>
    <row r="1196" spans="4:4" x14ac:dyDescent="0.2">
      <c r="D1196" s="190"/>
    </row>
    <row r="1197" spans="4:4" x14ac:dyDescent="0.2">
      <c r="D1197" s="190"/>
    </row>
    <row r="1198" spans="4:4" x14ac:dyDescent="0.2">
      <c r="D1198" s="190"/>
    </row>
    <row r="1199" spans="4:4" x14ac:dyDescent="0.2">
      <c r="D1199" s="190"/>
    </row>
    <row r="1200" spans="4:4" x14ac:dyDescent="0.2">
      <c r="D1200" s="190"/>
    </row>
    <row r="1201" spans="4:4" x14ac:dyDescent="0.2">
      <c r="D1201" s="190"/>
    </row>
    <row r="1202" spans="4:4" x14ac:dyDescent="0.2">
      <c r="D1202" s="190"/>
    </row>
    <row r="1203" spans="4:4" x14ac:dyDescent="0.2">
      <c r="D1203" s="190"/>
    </row>
    <row r="1204" spans="4:4" x14ac:dyDescent="0.2">
      <c r="D1204" s="190"/>
    </row>
    <row r="1205" spans="4:4" x14ac:dyDescent="0.2">
      <c r="D1205" s="190"/>
    </row>
    <row r="1206" spans="4:4" x14ac:dyDescent="0.2">
      <c r="D1206" s="190"/>
    </row>
    <row r="1207" spans="4:4" x14ac:dyDescent="0.2">
      <c r="D1207" s="190"/>
    </row>
    <row r="1208" spans="4:4" x14ac:dyDescent="0.2">
      <c r="D1208" s="190"/>
    </row>
    <row r="1209" spans="4:4" x14ac:dyDescent="0.2">
      <c r="D1209" s="190"/>
    </row>
    <row r="1210" spans="4:4" x14ac:dyDescent="0.2">
      <c r="D1210" s="190"/>
    </row>
    <row r="1211" spans="4:4" x14ac:dyDescent="0.2">
      <c r="D1211" s="190"/>
    </row>
    <row r="1212" spans="4:4" x14ac:dyDescent="0.2">
      <c r="D1212" s="190"/>
    </row>
    <row r="1213" spans="4:4" x14ac:dyDescent="0.2">
      <c r="D1213" s="190"/>
    </row>
    <row r="1214" spans="4:4" x14ac:dyDescent="0.2">
      <c r="D1214" s="190"/>
    </row>
    <row r="1215" spans="4:4" x14ac:dyDescent="0.2">
      <c r="D1215" s="190"/>
    </row>
    <row r="1216" spans="4:4" x14ac:dyDescent="0.2">
      <c r="D1216" s="190"/>
    </row>
    <row r="1217" spans="4:4" x14ac:dyDescent="0.2">
      <c r="D1217" s="190"/>
    </row>
    <row r="1218" spans="4:4" x14ac:dyDescent="0.2">
      <c r="D1218" s="190"/>
    </row>
    <row r="1219" spans="4:4" x14ac:dyDescent="0.2">
      <c r="D1219" s="190"/>
    </row>
    <row r="1220" spans="4:4" x14ac:dyDescent="0.2">
      <c r="D1220" s="190"/>
    </row>
    <row r="1221" spans="4:4" x14ac:dyDescent="0.2">
      <c r="D1221" s="190"/>
    </row>
    <row r="1222" spans="4:4" x14ac:dyDescent="0.2">
      <c r="D1222" s="190"/>
    </row>
    <row r="1223" spans="4:4" x14ac:dyDescent="0.2">
      <c r="D1223" s="190"/>
    </row>
    <row r="1224" spans="4:4" x14ac:dyDescent="0.2">
      <c r="D1224" s="190"/>
    </row>
    <row r="1225" spans="4:4" x14ac:dyDescent="0.2">
      <c r="D1225" s="190"/>
    </row>
    <row r="1226" spans="4:4" x14ac:dyDescent="0.2">
      <c r="D1226" s="190"/>
    </row>
    <row r="1227" spans="4:4" x14ac:dyDescent="0.2">
      <c r="D1227" s="190"/>
    </row>
    <row r="1228" spans="4:4" x14ac:dyDescent="0.2">
      <c r="D1228" s="190"/>
    </row>
    <row r="1229" spans="4:4" x14ac:dyDescent="0.2">
      <c r="D1229" s="190"/>
    </row>
    <row r="1230" spans="4:4" x14ac:dyDescent="0.2">
      <c r="D1230" s="190"/>
    </row>
    <row r="1231" spans="4:4" x14ac:dyDescent="0.2">
      <c r="D1231" s="190"/>
    </row>
    <row r="1232" spans="4:4" x14ac:dyDescent="0.2">
      <c r="D1232" s="190"/>
    </row>
    <row r="1233" spans="4:4" x14ac:dyDescent="0.2">
      <c r="D1233" s="190"/>
    </row>
    <row r="1234" spans="4:4" x14ac:dyDescent="0.2">
      <c r="D1234" s="190"/>
    </row>
    <row r="1235" spans="4:4" x14ac:dyDescent="0.2">
      <c r="D1235" s="190"/>
    </row>
    <row r="1236" spans="4:4" x14ac:dyDescent="0.2">
      <c r="D1236" s="190"/>
    </row>
    <row r="1237" spans="4:4" x14ac:dyDescent="0.2">
      <c r="D1237" s="190"/>
    </row>
    <row r="1238" spans="4:4" x14ac:dyDescent="0.2">
      <c r="D1238" s="190"/>
    </row>
    <row r="1239" spans="4:4" x14ac:dyDescent="0.2">
      <c r="D1239" s="190"/>
    </row>
    <row r="1240" spans="4:4" x14ac:dyDescent="0.2">
      <c r="D1240" s="190"/>
    </row>
    <row r="1241" spans="4:4" x14ac:dyDescent="0.2">
      <c r="D1241" s="190"/>
    </row>
    <row r="1242" spans="4:4" x14ac:dyDescent="0.2">
      <c r="D1242" s="190"/>
    </row>
    <row r="1243" spans="4:4" x14ac:dyDescent="0.2">
      <c r="D1243" s="190"/>
    </row>
    <row r="1244" spans="4:4" x14ac:dyDescent="0.2">
      <c r="D1244" s="190"/>
    </row>
    <row r="1245" spans="4:4" x14ac:dyDescent="0.2">
      <c r="D1245" s="190"/>
    </row>
    <row r="1246" spans="4:4" x14ac:dyDescent="0.2">
      <c r="D1246" s="190"/>
    </row>
    <row r="1247" spans="4:4" x14ac:dyDescent="0.2">
      <c r="D1247" s="190"/>
    </row>
    <row r="1248" spans="4:4" x14ac:dyDescent="0.2">
      <c r="D1248" s="190"/>
    </row>
    <row r="1249" spans="4:4" x14ac:dyDescent="0.2">
      <c r="D1249" s="190"/>
    </row>
    <row r="1250" spans="4:4" x14ac:dyDescent="0.2">
      <c r="D1250" s="190"/>
    </row>
    <row r="1251" spans="4:4" x14ac:dyDescent="0.2">
      <c r="D1251" s="190"/>
    </row>
    <row r="1252" spans="4:4" x14ac:dyDescent="0.2">
      <c r="D1252" s="190"/>
    </row>
    <row r="1253" spans="4:4" x14ac:dyDescent="0.2">
      <c r="D1253" s="190"/>
    </row>
    <row r="1254" spans="4:4" x14ac:dyDescent="0.2">
      <c r="D1254" s="190"/>
    </row>
    <row r="1255" spans="4:4" x14ac:dyDescent="0.2">
      <c r="D1255" s="190"/>
    </row>
    <row r="1256" spans="4:4" x14ac:dyDescent="0.2">
      <c r="D1256" s="190"/>
    </row>
    <row r="1257" spans="4:4" x14ac:dyDescent="0.2">
      <c r="D1257" s="190"/>
    </row>
    <row r="1258" spans="4:4" x14ac:dyDescent="0.2">
      <c r="D1258" s="190"/>
    </row>
    <row r="1259" spans="4:4" x14ac:dyDescent="0.2">
      <c r="D1259" s="190"/>
    </row>
    <row r="1260" spans="4:4" x14ac:dyDescent="0.2">
      <c r="D1260" s="190"/>
    </row>
    <row r="1261" spans="4:4" x14ac:dyDescent="0.2">
      <c r="D1261" s="190"/>
    </row>
    <row r="1262" spans="4:4" x14ac:dyDescent="0.2">
      <c r="D1262" s="190"/>
    </row>
    <row r="1263" spans="4:4" x14ac:dyDescent="0.2">
      <c r="D1263" s="190"/>
    </row>
    <row r="1264" spans="4:4" x14ac:dyDescent="0.2">
      <c r="D1264" s="190"/>
    </row>
    <row r="1265" spans="4:4" x14ac:dyDescent="0.2">
      <c r="D1265" s="190"/>
    </row>
    <row r="1266" spans="4:4" x14ac:dyDescent="0.2">
      <c r="D1266" s="190"/>
    </row>
    <row r="1267" spans="4:4" x14ac:dyDescent="0.2">
      <c r="D1267" s="190"/>
    </row>
    <row r="1268" spans="4:4" x14ac:dyDescent="0.2">
      <c r="D1268" s="190"/>
    </row>
    <row r="1269" spans="4:4" x14ac:dyDescent="0.2">
      <c r="D1269" s="190"/>
    </row>
    <row r="1270" spans="4:4" x14ac:dyDescent="0.2">
      <c r="D1270" s="190"/>
    </row>
    <row r="1271" spans="4:4" x14ac:dyDescent="0.2">
      <c r="D1271" s="190"/>
    </row>
    <row r="1272" spans="4:4" x14ac:dyDescent="0.2">
      <c r="D1272" s="190"/>
    </row>
    <row r="1273" spans="4:4" x14ac:dyDescent="0.2">
      <c r="D1273" s="190"/>
    </row>
    <row r="1274" spans="4:4" x14ac:dyDescent="0.2">
      <c r="D1274" s="190"/>
    </row>
    <row r="1275" spans="4:4" x14ac:dyDescent="0.2">
      <c r="D1275" s="190"/>
    </row>
    <row r="1276" spans="4:4" x14ac:dyDescent="0.2">
      <c r="D1276" s="190"/>
    </row>
    <row r="1277" spans="4:4" x14ac:dyDescent="0.2">
      <c r="D1277" s="190"/>
    </row>
    <row r="1278" spans="4:4" x14ac:dyDescent="0.2">
      <c r="D1278" s="190"/>
    </row>
    <row r="1279" spans="4:4" x14ac:dyDescent="0.2">
      <c r="D1279" s="190"/>
    </row>
    <row r="1280" spans="4:4" x14ac:dyDescent="0.2">
      <c r="D1280" s="190"/>
    </row>
    <row r="1281" spans="4:4" x14ac:dyDescent="0.2">
      <c r="D1281" s="190"/>
    </row>
    <row r="1282" spans="4:4" x14ac:dyDescent="0.2">
      <c r="D1282" s="190"/>
    </row>
    <row r="1283" spans="4:4" x14ac:dyDescent="0.2">
      <c r="D1283" s="190"/>
    </row>
    <row r="1284" spans="4:4" x14ac:dyDescent="0.2">
      <c r="D1284" s="190"/>
    </row>
    <row r="1285" spans="4:4" x14ac:dyDescent="0.2">
      <c r="D1285" s="190"/>
    </row>
    <row r="1286" spans="4:4" x14ac:dyDescent="0.2">
      <c r="D1286" s="190"/>
    </row>
    <row r="1287" spans="4:4" x14ac:dyDescent="0.2">
      <c r="D1287" s="190"/>
    </row>
    <row r="1288" spans="4:4" x14ac:dyDescent="0.2">
      <c r="D1288" s="190"/>
    </row>
    <row r="1289" spans="4:4" x14ac:dyDescent="0.2">
      <c r="D1289" s="190"/>
    </row>
    <row r="1290" spans="4:4" x14ac:dyDescent="0.2">
      <c r="D1290" s="190"/>
    </row>
    <row r="1291" spans="4:4" x14ac:dyDescent="0.2">
      <c r="D1291" s="190"/>
    </row>
    <row r="1292" spans="4:4" x14ac:dyDescent="0.2">
      <c r="D1292" s="190"/>
    </row>
    <row r="1293" spans="4:4" x14ac:dyDescent="0.2">
      <c r="D1293" s="190"/>
    </row>
    <row r="1294" spans="4:4" x14ac:dyDescent="0.2">
      <c r="D1294" s="190"/>
    </row>
    <row r="1295" spans="4:4" x14ac:dyDescent="0.2">
      <c r="D1295" s="190"/>
    </row>
    <row r="1296" spans="4:4" x14ac:dyDescent="0.2">
      <c r="D1296" s="190"/>
    </row>
    <row r="1297" spans="4:4" x14ac:dyDescent="0.2">
      <c r="D1297" s="190"/>
    </row>
    <row r="1298" spans="4:4" x14ac:dyDescent="0.2">
      <c r="D1298" s="190"/>
    </row>
    <row r="1299" spans="4:4" x14ac:dyDescent="0.2">
      <c r="D1299" s="190"/>
    </row>
    <row r="1300" spans="4:4" x14ac:dyDescent="0.2">
      <c r="D1300" s="190"/>
    </row>
    <row r="1301" spans="4:4" x14ac:dyDescent="0.2">
      <c r="D1301" s="190"/>
    </row>
    <row r="1302" spans="4:4" x14ac:dyDescent="0.2">
      <c r="D1302" s="190"/>
    </row>
    <row r="1303" spans="4:4" x14ac:dyDescent="0.2">
      <c r="D1303" s="190"/>
    </row>
    <row r="1304" spans="4:4" x14ac:dyDescent="0.2">
      <c r="D1304" s="190"/>
    </row>
    <row r="1305" spans="4:4" x14ac:dyDescent="0.2">
      <c r="D1305" s="190"/>
    </row>
    <row r="1306" spans="4:4" x14ac:dyDescent="0.2">
      <c r="D1306" s="190"/>
    </row>
    <row r="1307" spans="4:4" x14ac:dyDescent="0.2">
      <c r="D1307" s="190"/>
    </row>
    <row r="1308" spans="4:4" x14ac:dyDescent="0.2">
      <c r="D1308" s="190"/>
    </row>
    <row r="1309" spans="4:4" x14ac:dyDescent="0.2">
      <c r="D1309" s="190"/>
    </row>
    <row r="1310" spans="4:4" x14ac:dyDescent="0.2">
      <c r="D1310" s="190"/>
    </row>
    <row r="1311" spans="4:4" x14ac:dyDescent="0.2">
      <c r="D1311" s="190"/>
    </row>
    <row r="1312" spans="4:4" x14ac:dyDescent="0.2">
      <c r="D1312" s="190"/>
    </row>
    <row r="1313" spans="4:4" x14ac:dyDescent="0.2">
      <c r="D1313" s="190"/>
    </row>
    <row r="1314" spans="4:4" x14ac:dyDescent="0.2">
      <c r="D1314" s="190"/>
    </row>
    <row r="1315" spans="4:4" x14ac:dyDescent="0.2">
      <c r="D1315" s="190"/>
    </row>
    <row r="1316" spans="4:4" x14ac:dyDescent="0.2">
      <c r="D1316" s="190"/>
    </row>
    <row r="1317" spans="4:4" x14ac:dyDescent="0.2">
      <c r="D1317" s="190"/>
    </row>
    <row r="1318" spans="4:4" x14ac:dyDescent="0.2">
      <c r="D1318" s="190"/>
    </row>
    <row r="1319" spans="4:4" x14ac:dyDescent="0.2">
      <c r="D1319" s="190"/>
    </row>
    <row r="1320" spans="4:4" x14ac:dyDescent="0.2">
      <c r="D1320" s="190"/>
    </row>
    <row r="1321" spans="4:4" x14ac:dyDescent="0.2">
      <c r="D1321" s="190"/>
    </row>
    <row r="1322" spans="4:4" x14ac:dyDescent="0.2">
      <c r="D1322" s="190"/>
    </row>
    <row r="1323" spans="4:4" x14ac:dyDescent="0.2">
      <c r="D1323" s="190"/>
    </row>
    <row r="1324" spans="4:4" x14ac:dyDescent="0.2">
      <c r="D1324" s="190"/>
    </row>
    <row r="1325" spans="4:4" x14ac:dyDescent="0.2">
      <c r="D1325" s="190"/>
    </row>
    <row r="1326" spans="4:4" x14ac:dyDescent="0.2">
      <c r="D1326" s="190"/>
    </row>
    <row r="1327" spans="4:4" x14ac:dyDescent="0.2">
      <c r="D1327" s="190"/>
    </row>
    <row r="1328" spans="4:4" x14ac:dyDescent="0.2">
      <c r="D1328" s="190"/>
    </row>
    <row r="1329" spans="4:4" x14ac:dyDescent="0.2">
      <c r="D1329" s="190"/>
    </row>
    <row r="1330" spans="4:4" x14ac:dyDescent="0.2">
      <c r="D1330" s="190"/>
    </row>
    <row r="1331" spans="4:4" x14ac:dyDescent="0.2">
      <c r="D1331" s="190"/>
    </row>
    <row r="1332" spans="4:4" x14ac:dyDescent="0.2">
      <c r="D1332" s="190"/>
    </row>
    <row r="1333" spans="4:4" x14ac:dyDescent="0.2">
      <c r="D1333" s="190"/>
    </row>
    <row r="1334" spans="4:4" x14ac:dyDescent="0.2">
      <c r="D1334" s="190"/>
    </row>
    <row r="1335" spans="4:4" x14ac:dyDescent="0.2">
      <c r="D1335" s="190"/>
    </row>
    <row r="1336" spans="4:4" x14ac:dyDescent="0.2">
      <c r="D1336" s="190"/>
    </row>
    <row r="1337" spans="4:4" x14ac:dyDescent="0.2">
      <c r="D1337" s="190"/>
    </row>
    <row r="1338" spans="4:4" x14ac:dyDescent="0.2">
      <c r="D1338" s="190"/>
    </row>
    <row r="1339" spans="4:4" x14ac:dyDescent="0.2">
      <c r="D1339" s="190"/>
    </row>
    <row r="1340" spans="4:4" x14ac:dyDescent="0.2">
      <c r="D1340" s="190"/>
    </row>
    <row r="1341" spans="4:4" x14ac:dyDescent="0.2">
      <c r="D1341" s="190"/>
    </row>
    <row r="1342" spans="4:4" x14ac:dyDescent="0.2">
      <c r="D1342" s="190"/>
    </row>
    <row r="1343" spans="4:4" x14ac:dyDescent="0.2">
      <c r="D1343" s="190"/>
    </row>
    <row r="1344" spans="4:4" x14ac:dyDescent="0.2">
      <c r="D1344" s="190"/>
    </row>
    <row r="1345" spans="4:4" x14ac:dyDescent="0.2">
      <c r="D1345" s="190"/>
    </row>
    <row r="1346" spans="4:4" x14ac:dyDescent="0.2">
      <c r="D1346" s="190"/>
    </row>
    <row r="1347" spans="4:4" x14ac:dyDescent="0.2">
      <c r="D1347" s="190"/>
    </row>
    <row r="1348" spans="4:4" x14ac:dyDescent="0.2">
      <c r="D1348" s="190"/>
    </row>
    <row r="1349" spans="4:4" x14ac:dyDescent="0.2">
      <c r="D1349" s="190"/>
    </row>
    <row r="1350" spans="4:4" x14ac:dyDescent="0.2">
      <c r="D1350" s="190"/>
    </row>
    <row r="1351" spans="4:4" x14ac:dyDescent="0.2">
      <c r="D1351" s="190"/>
    </row>
    <row r="1352" spans="4:4" x14ac:dyDescent="0.2">
      <c r="D1352" s="190"/>
    </row>
    <row r="1353" spans="4:4" x14ac:dyDescent="0.2">
      <c r="D1353" s="190"/>
    </row>
    <row r="1354" spans="4:4" x14ac:dyDescent="0.2">
      <c r="D1354" s="190"/>
    </row>
    <row r="1355" spans="4:4" x14ac:dyDescent="0.2">
      <c r="D1355" s="190"/>
    </row>
    <row r="1356" spans="4:4" x14ac:dyDescent="0.2">
      <c r="D1356" s="190"/>
    </row>
    <row r="1357" spans="4:4" x14ac:dyDescent="0.2">
      <c r="D1357" s="190"/>
    </row>
    <row r="1358" spans="4:4" x14ac:dyDescent="0.2">
      <c r="D1358" s="190"/>
    </row>
    <row r="1359" spans="4:4" x14ac:dyDescent="0.2">
      <c r="D1359" s="190"/>
    </row>
    <row r="1360" spans="4:4" x14ac:dyDescent="0.2">
      <c r="D1360" s="190"/>
    </row>
    <row r="1361" spans="4:4" x14ac:dyDescent="0.2">
      <c r="D1361" s="190"/>
    </row>
    <row r="1362" spans="4:4" x14ac:dyDescent="0.2">
      <c r="D1362" s="190"/>
    </row>
    <row r="1363" spans="4:4" x14ac:dyDescent="0.2">
      <c r="D1363" s="190"/>
    </row>
    <row r="1364" spans="4:4" x14ac:dyDescent="0.2">
      <c r="D1364" s="190"/>
    </row>
    <row r="1365" spans="4:4" x14ac:dyDescent="0.2">
      <c r="D1365" s="190"/>
    </row>
    <row r="1366" spans="4:4" x14ac:dyDescent="0.2">
      <c r="D1366" s="190"/>
    </row>
    <row r="1367" spans="4:4" x14ac:dyDescent="0.2">
      <c r="D1367" s="190"/>
    </row>
    <row r="1368" spans="4:4" x14ac:dyDescent="0.2">
      <c r="D1368" s="190"/>
    </row>
    <row r="1369" spans="4:4" x14ac:dyDescent="0.2">
      <c r="D1369" s="190"/>
    </row>
    <row r="1370" spans="4:4" x14ac:dyDescent="0.2">
      <c r="D1370" s="190"/>
    </row>
    <row r="1371" spans="4:4" x14ac:dyDescent="0.2">
      <c r="D1371" s="190"/>
    </row>
    <row r="1372" spans="4:4" x14ac:dyDescent="0.2">
      <c r="D1372" s="190"/>
    </row>
    <row r="1373" spans="4:4" x14ac:dyDescent="0.2">
      <c r="D1373" s="190"/>
    </row>
    <row r="1374" spans="4:4" x14ac:dyDescent="0.2">
      <c r="D1374" s="190"/>
    </row>
    <row r="1375" spans="4:4" x14ac:dyDescent="0.2">
      <c r="D1375" s="190"/>
    </row>
    <row r="1376" spans="4:4" x14ac:dyDescent="0.2">
      <c r="D1376" s="190"/>
    </row>
    <row r="1377" spans="4:4" x14ac:dyDescent="0.2">
      <c r="D1377" s="190"/>
    </row>
    <row r="1378" spans="4:4" x14ac:dyDescent="0.2">
      <c r="D1378" s="190"/>
    </row>
    <row r="1379" spans="4:4" x14ac:dyDescent="0.2">
      <c r="D1379" s="190"/>
    </row>
    <row r="1380" spans="4:4" x14ac:dyDescent="0.2">
      <c r="D1380" s="190"/>
    </row>
    <row r="1381" spans="4:4" x14ac:dyDescent="0.2">
      <c r="D1381" s="190"/>
    </row>
    <row r="1382" spans="4:4" x14ac:dyDescent="0.2">
      <c r="D1382" s="190"/>
    </row>
    <row r="1383" spans="4:4" x14ac:dyDescent="0.2">
      <c r="D1383" s="190"/>
    </row>
    <row r="1384" spans="4:4" x14ac:dyDescent="0.2">
      <c r="D1384" s="190"/>
    </row>
    <row r="1385" spans="4:4" x14ac:dyDescent="0.2">
      <c r="D1385" s="190"/>
    </row>
    <row r="1386" spans="4:4" x14ac:dyDescent="0.2">
      <c r="D1386" s="190"/>
    </row>
    <row r="1387" spans="4:4" x14ac:dyDescent="0.2">
      <c r="D1387" s="190"/>
    </row>
    <row r="1388" spans="4:4" x14ac:dyDescent="0.2">
      <c r="D1388" s="190"/>
    </row>
    <row r="1389" spans="4:4" x14ac:dyDescent="0.2">
      <c r="D1389" s="190"/>
    </row>
    <row r="1390" spans="4:4" x14ac:dyDescent="0.2">
      <c r="D1390" s="190"/>
    </row>
    <row r="1391" spans="4:4" x14ac:dyDescent="0.2">
      <c r="D1391" s="190"/>
    </row>
    <row r="1392" spans="4:4" x14ac:dyDescent="0.2">
      <c r="D1392" s="190"/>
    </row>
    <row r="1393" spans="4:4" x14ac:dyDescent="0.2">
      <c r="D1393" s="190"/>
    </row>
    <row r="1394" spans="4:4" x14ac:dyDescent="0.2">
      <c r="D1394" s="190"/>
    </row>
    <row r="1395" spans="4:4" x14ac:dyDescent="0.2">
      <c r="D1395" s="190"/>
    </row>
    <row r="1396" spans="4:4" x14ac:dyDescent="0.2">
      <c r="D1396" s="190"/>
    </row>
    <row r="1397" spans="4:4" x14ac:dyDescent="0.2">
      <c r="D1397" s="190"/>
    </row>
    <row r="1398" spans="4:4" x14ac:dyDescent="0.2">
      <c r="D1398" s="190"/>
    </row>
    <row r="1399" spans="4:4" x14ac:dyDescent="0.2">
      <c r="D1399" s="190"/>
    </row>
    <row r="1400" spans="4:4" x14ac:dyDescent="0.2">
      <c r="D1400" s="190"/>
    </row>
    <row r="1401" spans="4:4" x14ac:dyDescent="0.2">
      <c r="D1401" s="190"/>
    </row>
    <row r="1402" spans="4:4" x14ac:dyDescent="0.2">
      <c r="D1402" s="190"/>
    </row>
    <row r="1403" spans="4:4" x14ac:dyDescent="0.2">
      <c r="D1403" s="190"/>
    </row>
    <row r="1404" spans="4:4" x14ac:dyDescent="0.2">
      <c r="D1404" s="190"/>
    </row>
    <row r="1405" spans="4:4" x14ac:dyDescent="0.2">
      <c r="D1405" s="190"/>
    </row>
    <row r="1406" spans="4:4" x14ac:dyDescent="0.2">
      <c r="D1406" s="190"/>
    </row>
    <row r="1407" spans="4:4" x14ac:dyDescent="0.2">
      <c r="D1407" s="190"/>
    </row>
    <row r="1408" spans="4:4" x14ac:dyDescent="0.2">
      <c r="D1408" s="190"/>
    </row>
    <row r="1409" spans="4:4" x14ac:dyDescent="0.2">
      <c r="D1409" s="190"/>
    </row>
    <row r="1410" spans="4:4" x14ac:dyDescent="0.2">
      <c r="D1410" s="190"/>
    </row>
    <row r="1411" spans="4:4" x14ac:dyDescent="0.2">
      <c r="D1411" s="190"/>
    </row>
    <row r="1412" spans="4:4" x14ac:dyDescent="0.2">
      <c r="D1412" s="190"/>
    </row>
    <row r="1413" spans="4:4" x14ac:dyDescent="0.2">
      <c r="D1413" s="190"/>
    </row>
    <row r="1414" spans="4:4" x14ac:dyDescent="0.2">
      <c r="D1414" s="190"/>
    </row>
    <row r="1415" spans="4:4" x14ac:dyDescent="0.2">
      <c r="D1415" s="190"/>
    </row>
    <row r="1416" spans="4:4" x14ac:dyDescent="0.2">
      <c r="D1416" s="190"/>
    </row>
    <row r="1417" spans="4:4" x14ac:dyDescent="0.2">
      <c r="D1417" s="190"/>
    </row>
    <row r="1418" spans="4:4" x14ac:dyDescent="0.2">
      <c r="D1418" s="190"/>
    </row>
    <row r="1419" spans="4:4" x14ac:dyDescent="0.2">
      <c r="D1419" s="190"/>
    </row>
    <row r="1420" spans="4:4" x14ac:dyDescent="0.2">
      <c r="D1420" s="190"/>
    </row>
    <row r="1421" spans="4:4" x14ac:dyDescent="0.2">
      <c r="D1421" s="190"/>
    </row>
    <row r="1422" spans="4:4" x14ac:dyDescent="0.2">
      <c r="D1422" s="190"/>
    </row>
    <row r="1423" spans="4:4" x14ac:dyDescent="0.2">
      <c r="D1423" s="190"/>
    </row>
    <row r="1424" spans="4:4" x14ac:dyDescent="0.2">
      <c r="D1424" s="190"/>
    </row>
    <row r="1425" spans="4:4" x14ac:dyDescent="0.2">
      <c r="D1425" s="190"/>
    </row>
    <row r="1426" spans="4:4" x14ac:dyDescent="0.2">
      <c r="D1426" s="190"/>
    </row>
    <row r="1427" spans="4:4" x14ac:dyDescent="0.2">
      <c r="D1427" s="190"/>
    </row>
    <row r="1428" spans="4:4" x14ac:dyDescent="0.2">
      <c r="D1428" s="190"/>
    </row>
    <row r="1429" spans="4:4" x14ac:dyDescent="0.2">
      <c r="D1429" s="190"/>
    </row>
    <row r="1430" spans="4:4" x14ac:dyDescent="0.2">
      <c r="D1430" s="190"/>
    </row>
    <row r="1431" spans="4:4" x14ac:dyDescent="0.2">
      <c r="D1431" s="190"/>
    </row>
    <row r="1432" spans="4:4" x14ac:dyDescent="0.2">
      <c r="D1432" s="190"/>
    </row>
    <row r="1433" spans="4:4" x14ac:dyDescent="0.2">
      <c r="D1433" s="190"/>
    </row>
    <row r="1434" spans="4:4" x14ac:dyDescent="0.2">
      <c r="D1434" s="190"/>
    </row>
    <row r="1435" spans="4:4" x14ac:dyDescent="0.2">
      <c r="D1435" s="190"/>
    </row>
    <row r="1436" spans="4:4" x14ac:dyDescent="0.2">
      <c r="D1436" s="190"/>
    </row>
    <row r="1437" spans="4:4" x14ac:dyDescent="0.2">
      <c r="D1437" s="190"/>
    </row>
    <row r="1438" spans="4:4" x14ac:dyDescent="0.2">
      <c r="D1438" s="190"/>
    </row>
    <row r="1439" spans="4:4" x14ac:dyDescent="0.2">
      <c r="D1439" s="190"/>
    </row>
    <row r="1440" spans="4:4" x14ac:dyDescent="0.2">
      <c r="D1440" s="190"/>
    </row>
    <row r="1441" spans="4:4" x14ac:dyDescent="0.2">
      <c r="D1441" s="190"/>
    </row>
    <row r="1442" spans="4:4" x14ac:dyDescent="0.2">
      <c r="D1442" s="190"/>
    </row>
    <row r="1443" spans="4:4" x14ac:dyDescent="0.2">
      <c r="D1443" s="190"/>
    </row>
    <row r="1444" spans="4:4" x14ac:dyDescent="0.2">
      <c r="D1444" s="190"/>
    </row>
    <row r="1445" spans="4:4" x14ac:dyDescent="0.2">
      <c r="D1445" s="190"/>
    </row>
    <row r="1446" spans="4:4" x14ac:dyDescent="0.2">
      <c r="D1446" s="190"/>
    </row>
    <row r="1447" spans="4:4" x14ac:dyDescent="0.2">
      <c r="D1447" s="190"/>
    </row>
    <row r="1448" spans="4:4" x14ac:dyDescent="0.2">
      <c r="D1448" s="190"/>
    </row>
    <row r="1449" spans="4:4" x14ac:dyDescent="0.2">
      <c r="D1449" s="190"/>
    </row>
    <row r="1450" spans="4:4" x14ac:dyDescent="0.2">
      <c r="D1450" s="190"/>
    </row>
    <row r="1451" spans="4:4" x14ac:dyDescent="0.2">
      <c r="D1451" s="190"/>
    </row>
    <row r="1452" spans="4:4" x14ac:dyDescent="0.2">
      <c r="D1452" s="190"/>
    </row>
    <row r="1453" spans="4:4" x14ac:dyDescent="0.2">
      <c r="D1453" s="190"/>
    </row>
    <row r="1454" spans="4:4" x14ac:dyDescent="0.2">
      <c r="D1454" s="190"/>
    </row>
    <row r="1455" spans="4:4" x14ac:dyDescent="0.2">
      <c r="D1455" s="190"/>
    </row>
    <row r="1456" spans="4:4" x14ac:dyDescent="0.2">
      <c r="D1456" s="190"/>
    </row>
    <row r="1457" spans="4:4" x14ac:dyDescent="0.2">
      <c r="D1457" s="190"/>
    </row>
    <row r="1458" spans="4:4" x14ac:dyDescent="0.2">
      <c r="D1458" s="190"/>
    </row>
    <row r="1459" spans="4:4" x14ac:dyDescent="0.2">
      <c r="D1459" s="190"/>
    </row>
    <row r="1460" spans="4:4" x14ac:dyDescent="0.2">
      <c r="D1460" s="190"/>
    </row>
    <row r="1461" spans="4:4" x14ac:dyDescent="0.2">
      <c r="D1461" s="190"/>
    </row>
    <row r="1462" spans="4:4" x14ac:dyDescent="0.2">
      <c r="D1462" s="190"/>
    </row>
    <row r="1463" spans="4:4" x14ac:dyDescent="0.2">
      <c r="D1463" s="190"/>
    </row>
    <row r="1464" spans="4:4" x14ac:dyDescent="0.2">
      <c r="D1464" s="190"/>
    </row>
    <row r="1465" spans="4:4" x14ac:dyDescent="0.2">
      <c r="D1465" s="190"/>
    </row>
    <row r="1466" spans="4:4" x14ac:dyDescent="0.2">
      <c r="D1466" s="190"/>
    </row>
    <row r="1467" spans="4:4" x14ac:dyDescent="0.2">
      <c r="D1467" s="190"/>
    </row>
    <row r="1468" spans="4:4" x14ac:dyDescent="0.2">
      <c r="D1468" s="190"/>
    </row>
    <row r="1469" spans="4:4" x14ac:dyDescent="0.2">
      <c r="D1469" s="190"/>
    </row>
    <row r="1470" spans="4:4" x14ac:dyDescent="0.2">
      <c r="D1470" s="190"/>
    </row>
    <row r="1471" spans="4:4" x14ac:dyDescent="0.2">
      <c r="D1471" s="190"/>
    </row>
    <row r="1472" spans="4:4" x14ac:dyDescent="0.2">
      <c r="D1472" s="190"/>
    </row>
    <row r="1473" spans="4:4" x14ac:dyDescent="0.2">
      <c r="D1473" s="190"/>
    </row>
    <row r="1474" spans="4:4" x14ac:dyDescent="0.2">
      <c r="D1474" s="190"/>
    </row>
    <row r="1475" spans="4:4" x14ac:dyDescent="0.2">
      <c r="D1475" s="190"/>
    </row>
    <row r="1476" spans="4:4" x14ac:dyDescent="0.2">
      <c r="D1476" s="190"/>
    </row>
    <row r="1477" spans="4:4" x14ac:dyDescent="0.2">
      <c r="D1477" s="190"/>
    </row>
    <row r="1478" spans="4:4" x14ac:dyDescent="0.2">
      <c r="D1478" s="190"/>
    </row>
    <row r="1479" spans="4:4" x14ac:dyDescent="0.2">
      <c r="D1479" s="190"/>
    </row>
    <row r="1480" spans="4:4" x14ac:dyDescent="0.2">
      <c r="D1480" s="190"/>
    </row>
    <row r="1481" spans="4:4" x14ac:dyDescent="0.2">
      <c r="D1481" s="190"/>
    </row>
    <row r="1482" spans="4:4" x14ac:dyDescent="0.2">
      <c r="D1482" s="190"/>
    </row>
    <row r="1483" spans="4:4" x14ac:dyDescent="0.2">
      <c r="D1483" s="190"/>
    </row>
    <row r="1484" spans="4:4" x14ac:dyDescent="0.2">
      <c r="D1484" s="190"/>
    </row>
    <row r="1485" spans="4:4" x14ac:dyDescent="0.2">
      <c r="D1485" s="190"/>
    </row>
    <row r="1486" spans="4:4" x14ac:dyDescent="0.2">
      <c r="D1486" s="190"/>
    </row>
    <row r="1487" spans="4:4" x14ac:dyDescent="0.2">
      <c r="D1487" s="190"/>
    </row>
    <row r="1488" spans="4:4" x14ac:dyDescent="0.2">
      <c r="D1488" s="190"/>
    </row>
    <row r="1489" spans="4:4" x14ac:dyDescent="0.2">
      <c r="D1489" s="190"/>
    </row>
    <row r="1490" spans="4:4" x14ac:dyDescent="0.2">
      <c r="D1490" s="190"/>
    </row>
    <row r="1491" spans="4:4" x14ac:dyDescent="0.2">
      <c r="D1491" s="190"/>
    </row>
    <row r="1492" spans="4:4" x14ac:dyDescent="0.2">
      <c r="D1492" s="190"/>
    </row>
    <row r="1493" spans="4:4" x14ac:dyDescent="0.2">
      <c r="D1493" s="190"/>
    </row>
    <row r="1494" spans="4:4" x14ac:dyDescent="0.2">
      <c r="D1494" s="190"/>
    </row>
    <row r="1495" spans="4:4" x14ac:dyDescent="0.2">
      <c r="D1495" s="190"/>
    </row>
    <row r="1496" spans="4:4" x14ac:dyDescent="0.2">
      <c r="D1496" s="190"/>
    </row>
    <row r="1497" spans="4:4" x14ac:dyDescent="0.2">
      <c r="D1497" s="190"/>
    </row>
    <row r="1498" spans="4:4" x14ac:dyDescent="0.2">
      <c r="D1498" s="190"/>
    </row>
    <row r="1499" spans="4:4" x14ac:dyDescent="0.2">
      <c r="D1499" s="190"/>
    </row>
    <row r="1500" spans="4:4" x14ac:dyDescent="0.2">
      <c r="D1500" s="190"/>
    </row>
    <row r="1501" spans="4:4" x14ac:dyDescent="0.2">
      <c r="D1501" s="190"/>
    </row>
    <row r="1502" spans="4:4" x14ac:dyDescent="0.2">
      <c r="D1502" s="190"/>
    </row>
    <row r="1503" spans="4:4" x14ac:dyDescent="0.2">
      <c r="D1503" s="190"/>
    </row>
    <row r="1504" spans="4:4" x14ac:dyDescent="0.2">
      <c r="D1504" s="190"/>
    </row>
    <row r="1505" spans="4:4" x14ac:dyDescent="0.2">
      <c r="D1505" s="190"/>
    </row>
    <row r="1506" spans="4:4" x14ac:dyDescent="0.2">
      <c r="D1506" s="190"/>
    </row>
    <row r="1507" spans="4:4" x14ac:dyDescent="0.2">
      <c r="D1507" s="190"/>
    </row>
    <row r="1508" spans="4:4" x14ac:dyDescent="0.2">
      <c r="D1508" s="190"/>
    </row>
    <row r="1509" spans="4:4" x14ac:dyDescent="0.2">
      <c r="D1509" s="190"/>
    </row>
    <row r="1510" spans="4:4" x14ac:dyDescent="0.2">
      <c r="D1510" s="190"/>
    </row>
    <row r="1511" spans="4:4" x14ac:dyDescent="0.2">
      <c r="D1511" s="190"/>
    </row>
    <row r="1512" spans="4:4" x14ac:dyDescent="0.2">
      <c r="D1512" s="190"/>
    </row>
    <row r="1513" spans="4:4" x14ac:dyDescent="0.2">
      <c r="D1513" s="190"/>
    </row>
    <row r="1514" spans="4:4" x14ac:dyDescent="0.2">
      <c r="D1514" s="190"/>
    </row>
    <row r="1515" spans="4:4" x14ac:dyDescent="0.2">
      <c r="D1515" s="190"/>
    </row>
    <row r="1516" spans="4:4" x14ac:dyDescent="0.2">
      <c r="D1516" s="190"/>
    </row>
    <row r="1517" spans="4:4" x14ac:dyDescent="0.2">
      <c r="D1517" s="190"/>
    </row>
    <row r="1518" spans="4:4" x14ac:dyDescent="0.2">
      <c r="D1518" s="190"/>
    </row>
    <row r="1519" spans="4:4" x14ac:dyDescent="0.2">
      <c r="D1519" s="190"/>
    </row>
    <row r="1520" spans="4:4" x14ac:dyDescent="0.2">
      <c r="D1520" s="190"/>
    </row>
    <row r="1521" spans="4:4" x14ac:dyDescent="0.2">
      <c r="D1521" s="190"/>
    </row>
    <row r="1522" spans="4:4" x14ac:dyDescent="0.2">
      <c r="D1522" s="190"/>
    </row>
    <row r="1523" spans="4:4" x14ac:dyDescent="0.2">
      <c r="D1523" s="190"/>
    </row>
    <row r="1524" spans="4:4" x14ac:dyDescent="0.2">
      <c r="D1524" s="190"/>
    </row>
    <row r="1525" spans="4:4" x14ac:dyDescent="0.2">
      <c r="D1525" s="190"/>
    </row>
    <row r="1526" spans="4:4" x14ac:dyDescent="0.2">
      <c r="D1526" s="190"/>
    </row>
    <row r="1527" spans="4:4" x14ac:dyDescent="0.2">
      <c r="D1527" s="190"/>
    </row>
    <row r="1528" spans="4:4" x14ac:dyDescent="0.2">
      <c r="D1528" s="190"/>
    </row>
    <row r="1529" spans="4:4" x14ac:dyDescent="0.2">
      <c r="D1529" s="190"/>
    </row>
    <row r="1530" spans="4:4" x14ac:dyDescent="0.2">
      <c r="D1530" s="190"/>
    </row>
    <row r="1531" spans="4:4" x14ac:dyDescent="0.2">
      <c r="D1531" s="190"/>
    </row>
    <row r="1532" spans="4:4" x14ac:dyDescent="0.2">
      <c r="D1532" s="190"/>
    </row>
    <row r="1533" spans="4:4" x14ac:dyDescent="0.2">
      <c r="D1533" s="190"/>
    </row>
    <row r="1534" spans="4:4" x14ac:dyDescent="0.2">
      <c r="D1534" s="190"/>
    </row>
    <row r="1535" spans="4:4" x14ac:dyDescent="0.2">
      <c r="D1535" s="190"/>
    </row>
    <row r="1536" spans="4:4" x14ac:dyDescent="0.2">
      <c r="D1536" s="190"/>
    </row>
    <row r="1537" spans="4:4" x14ac:dyDescent="0.2">
      <c r="D1537" s="190"/>
    </row>
    <row r="1538" spans="4:4" x14ac:dyDescent="0.2">
      <c r="D1538" s="190"/>
    </row>
    <row r="1539" spans="4:4" x14ac:dyDescent="0.2">
      <c r="D1539" s="190"/>
    </row>
    <row r="1540" spans="4:4" x14ac:dyDescent="0.2">
      <c r="D1540" s="190"/>
    </row>
    <row r="1541" spans="4:4" x14ac:dyDescent="0.2">
      <c r="D1541" s="190"/>
    </row>
    <row r="1542" spans="4:4" x14ac:dyDescent="0.2">
      <c r="D1542" s="190"/>
    </row>
    <row r="1543" spans="4:4" x14ac:dyDescent="0.2">
      <c r="D1543" s="190"/>
    </row>
    <row r="1544" spans="4:4" x14ac:dyDescent="0.2">
      <c r="D1544" s="190"/>
    </row>
    <row r="1545" spans="4:4" x14ac:dyDescent="0.2">
      <c r="D1545" s="190"/>
    </row>
    <row r="1546" spans="4:4" x14ac:dyDescent="0.2">
      <c r="D1546" s="190"/>
    </row>
    <row r="1547" spans="4:4" x14ac:dyDescent="0.2">
      <c r="D1547" s="190"/>
    </row>
    <row r="1548" spans="4:4" x14ac:dyDescent="0.2">
      <c r="D1548" s="190"/>
    </row>
    <row r="1549" spans="4:4" x14ac:dyDescent="0.2">
      <c r="D1549" s="190"/>
    </row>
    <row r="1550" spans="4:4" x14ac:dyDescent="0.2">
      <c r="D1550" s="190"/>
    </row>
    <row r="1551" spans="4:4" x14ac:dyDescent="0.2">
      <c r="D1551" s="190"/>
    </row>
    <row r="1552" spans="4:4" x14ac:dyDescent="0.2">
      <c r="D1552" s="190"/>
    </row>
    <row r="1553" spans="4:4" x14ac:dyDescent="0.2">
      <c r="D1553" s="190"/>
    </row>
    <row r="1554" spans="4:4" x14ac:dyDescent="0.2">
      <c r="D1554" s="190"/>
    </row>
    <row r="1555" spans="4:4" x14ac:dyDescent="0.2">
      <c r="D1555" s="190"/>
    </row>
    <row r="1556" spans="4:4" x14ac:dyDescent="0.2">
      <c r="D1556" s="190"/>
    </row>
    <row r="1557" spans="4:4" x14ac:dyDescent="0.2">
      <c r="D1557" s="190"/>
    </row>
    <row r="1558" spans="4:4" x14ac:dyDescent="0.2">
      <c r="D1558" s="190"/>
    </row>
    <row r="1559" spans="4:4" x14ac:dyDescent="0.2">
      <c r="D1559" s="190"/>
    </row>
    <row r="1560" spans="4:4" x14ac:dyDescent="0.2">
      <c r="D1560" s="190"/>
    </row>
    <row r="1561" spans="4:4" x14ac:dyDescent="0.2">
      <c r="D1561" s="190"/>
    </row>
    <row r="1562" spans="4:4" x14ac:dyDescent="0.2">
      <c r="D1562" s="190"/>
    </row>
    <row r="1563" spans="4:4" x14ac:dyDescent="0.2">
      <c r="D1563" s="190"/>
    </row>
    <row r="1564" spans="4:4" x14ac:dyDescent="0.2">
      <c r="D1564" s="190"/>
    </row>
    <row r="1565" spans="4:4" x14ac:dyDescent="0.2">
      <c r="D1565" s="190"/>
    </row>
    <row r="1566" spans="4:4" x14ac:dyDescent="0.2">
      <c r="D1566" s="190"/>
    </row>
    <row r="1567" spans="4:4" x14ac:dyDescent="0.2">
      <c r="D1567" s="190"/>
    </row>
    <row r="1568" spans="4:4" x14ac:dyDescent="0.2">
      <c r="D1568" s="190"/>
    </row>
    <row r="1569" spans="4:4" x14ac:dyDescent="0.2">
      <c r="D1569" s="190"/>
    </row>
    <row r="1570" spans="4:4" x14ac:dyDescent="0.2">
      <c r="D1570" s="190"/>
    </row>
    <row r="1571" spans="4:4" x14ac:dyDescent="0.2">
      <c r="D1571" s="190"/>
    </row>
    <row r="1572" spans="4:4" x14ac:dyDescent="0.2">
      <c r="D1572" s="190"/>
    </row>
    <row r="1573" spans="4:4" x14ac:dyDescent="0.2">
      <c r="D1573" s="190"/>
    </row>
    <row r="1574" spans="4:4" x14ac:dyDescent="0.2">
      <c r="D1574" s="190"/>
    </row>
    <row r="1575" spans="4:4" x14ac:dyDescent="0.2">
      <c r="D1575" s="190"/>
    </row>
    <row r="1576" spans="4:4" x14ac:dyDescent="0.2">
      <c r="D1576" s="190"/>
    </row>
    <row r="1577" spans="4:4" x14ac:dyDescent="0.2">
      <c r="D1577" s="190"/>
    </row>
    <row r="1578" spans="4:4" x14ac:dyDescent="0.2">
      <c r="D1578" s="190"/>
    </row>
    <row r="1579" spans="4:4" x14ac:dyDescent="0.2">
      <c r="D1579" s="190"/>
    </row>
    <row r="1580" spans="4:4" x14ac:dyDescent="0.2">
      <c r="D1580" s="190"/>
    </row>
    <row r="1581" spans="4:4" x14ac:dyDescent="0.2">
      <c r="D1581" s="190"/>
    </row>
    <row r="1582" spans="4:4" x14ac:dyDescent="0.2">
      <c r="D1582" s="190"/>
    </row>
    <row r="1583" spans="4:4" x14ac:dyDescent="0.2">
      <c r="D1583" s="190"/>
    </row>
    <row r="1584" spans="4:4" x14ac:dyDescent="0.2">
      <c r="D1584" s="190"/>
    </row>
    <row r="1585" spans="4:4" x14ac:dyDescent="0.2">
      <c r="D1585" s="190"/>
    </row>
    <row r="1586" spans="4:4" x14ac:dyDescent="0.2">
      <c r="D1586" s="190"/>
    </row>
    <row r="1587" spans="4:4" x14ac:dyDescent="0.2">
      <c r="D1587" s="190"/>
    </row>
    <row r="1588" spans="4:4" x14ac:dyDescent="0.2">
      <c r="D1588" s="190"/>
    </row>
    <row r="1589" spans="4:4" x14ac:dyDescent="0.2">
      <c r="D1589" s="190"/>
    </row>
    <row r="1590" spans="4:4" x14ac:dyDescent="0.2">
      <c r="D1590" s="190"/>
    </row>
    <row r="1591" spans="4:4" x14ac:dyDescent="0.2">
      <c r="D1591" s="190"/>
    </row>
    <row r="1592" spans="4:4" x14ac:dyDescent="0.2">
      <c r="D1592" s="190"/>
    </row>
    <row r="1593" spans="4:4" x14ac:dyDescent="0.2">
      <c r="D1593" s="190"/>
    </row>
    <row r="1594" spans="4:4" x14ac:dyDescent="0.2">
      <c r="D1594" s="190"/>
    </row>
    <row r="1595" spans="4:4" x14ac:dyDescent="0.2">
      <c r="D1595" s="190"/>
    </row>
    <row r="1596" spans="4:4" x14ac:dyDescent="0.2">
      <c r="D1596" s="190"/>
    </row>
    <row r="1597" spans="4:4" x14ac:dyDescent="0.2">
      <c r="D1597" s="190"/>
    </row>
    <row r="1598" spans="4:4" x14ac:dyDescent="0.2">
      <c r="D1598" s="190"/>
    </row>
    <row r="1599" spans="4:4" x14ac:dyDescent="0.2">
      <c r="D1599" s="190"/>
    </row>
    <row r="1600" spans="4:4" x14ac:dyDescent="0.2">
      <c r="D1600" s="190"/>
    </row>
    <row r="1601" spans="4:4" x14ac:dyDescent="0.2">
      <c r="D1601" s="190"/>
    </row>
    <row r="1602" spans="4:4" x14ac:dyDescent="0.2">
      <c r="D1602" s="190"/>
    </row>
    <row r="1603" spans="4:4" x14ac:dyDescent="0.2">
      <c r="D1603" s="190"/>
    </row>
    <row r="1604" spans="4:4" x14ac:dyDescent="0.2">
      <c r="D1604" s="190"/>
    </row>
    <row r="1605" spans="4:4" x14ac:dyDescent="0.2">
      <c r="D1605" s="190"/>
    </row>
    <row r="1606" spans="4:4" x14ac:dyDescent="0.2">
      <c r="D1606" s="190"/>
    </row>
    <row r="1607" spans="4:4" x14ac:dyDescent="0.2">
      <c r="D1607" s="190"/>
    </row>
    <row r="1608" spans="4:4" x14ac:dyDescent="0.2">
      <c r="D1608" s="190"/>
    </row>
    <row r="1609" spans="4:4" x14ac:dyDescent="0.2">
      <c r="D1609" s="190"/>
    </row>
    <row r="1610" spans="4:4" x14ac:dyDescent="0.2">
      <c r="D1610" s="190"/>
    </row>
    <row r="1611" spans="4:4" x14ac:dyDescent="0.2">
      <c r="D1611" s="190"/>
    </row>
    <row r="1612" spans="4:4" x14ac:dyDescent="0.2">
      <c r="D1612" s="190"/>
    </row>
    <row r="1613" spans="4:4" x14ac:dyDescent="0.2">
      <c r="D1613" s="190"/>
    </row>
    <row r="1614" spans="4:4" x14ac:dyDescent="0.2">
      <c r="D1614" s="190"/>
    </row>
    <row r="1615" spans="4:4" x14ac:dyDescent="0.2">
      <c r="D1615" s="190"/>
    </row>
    <row r="1616" spans="4:4" x14ac:dyDescent="0.2">
      <c r="D1616" s="190"/>
    </row>
    <row r="1617" spans="4:4" x14ac:dyDescent="0.2">
      <c r="D1617" s="190"/>
    </row>
    <row r="1618" spans="4:4" x14ac:dyDescent="0.2">
      <c r="D1618" s="190"/>
    </row>
    <row r="1619" spans="4:4" x14ac:dyDescent="0.2">
      <c r="D1619" s="190"/>
    </row>
    <row r="1620" spans="4:4" x14ac:dyDescent="0.2">
      <c r="D1620" s="190"/>
    </row>
    <row r="1621" spans="4:4" x14ac:dyDescent="0.2">
      <c r="D1621" s="190"/>
    </row>
    <row r="1622" spans="4:4" x14ac:dyDescent="0.2">
      <c r="D1622" s="190"/>
    </row>
    <row r="1623" spans="4:4" x14ac:dyDescent="0.2">
      <c r="D1623" s="190"/>
    </row>
    <row r="1624" spans="4:4" x14ac:dyDescent="0.2">
      <c r="D1624" s="190"/>
    </row>
    <row r="1625" spans="4:4" x14ac:dyDescent="0.2">
      <c r="D1625" s="190"/>
    </row>
    <row r="1626" spans="4:4" x14ac:dyDescent="0.2">
      <c r="D1626" s="190"/>
    </row>
    <row r="1627" spans="4:4" x14ac:dyDescent="0.2">
      <c r="D1627" s="190"/>
    </row>
    <row r="1628" spans="4:4" x14ac:dyDescent="0.2">
      <c r="D1628" s="190"/>
    </row>
    <row r="1629" spans="4:4" x14ac:dyDescent="0.2">
      <c r="D1629" s="190"/>
    </row>
    <row r="1630" spans="4:4" x14ac:dyDescent="0.2">
      <c r="D1630" s="190"/>
    </row>
    <row r="1631" spans="4:4" x14ac:dyDescent="0.2">
      <c r="D1631" s="190"/>
    </row>
    <row r="1632" spans="4:4" x14ac:dyDescent="0.2">
      <c r="D1632" s="190"/>
    </row>
    <row r="1633" spans="4:4" x14ac:dyDescent="0.2">
      <c r="D1633" s="190"/>
    </row>
    <row r="1634" spans="4:4" x14ac:dyDescent="0.2">
      <c r="D1634" s="190"/>
    </row>
    <row r="1635" spans="4:4" x14ac:dyDescent="0.2">
      <c r="D1635" s="190"/>
    </row>
    <row r="1636" spans="4:4" x14ac:dyDescent="0.2">
      <c r="D1636" s="190"/>
    </row>
    <row r="1637" spans="4:4" x14ac:dyDescent="0.2">
      <c r="D1637" s="190"/>
    </row>
    <row r="1638" spans="4:4" x14ac:dyDescent="0.2">
      <c r="D1638" s="190"/>
    </row>
    <row r="1639" spans="4:4" x14ac:dyDescent="0.2">
      <c r="D1639" s="190"/>
    </row>
    <row r="1640" spans="4:4" x14ac:dyDescent="0.2">
      <c r="D1640" s="190"/>
    </row>
    <row r="1641" spans="4:4" x14ac:dyDescent="0.2">
      <c r="D1641" s="190"/>
    </row>
    <row r="1642" spans="4:4" x14ac:dyDescent="0.2">
      <c r="D1642" s="190"/>
    </row>
    <row r="1643" spans="4:4" x14ac:dyDescent="0.2">
      <c r="D1643" s="190"/>
    </row>
    <row r="1644" spans="4:4" x14ac:dyDescent="0.2">
      <c r="D1644" s="190"/>
    </row>
    <row r="1645" spans="4:4" x14ac:dyDescent="0.2">
      <c r="D1645" s="190"/>
    </row>
    <row r="1646" spans="4:4" x14ac:dyDescent="0.2">
      <c r="D1646" s="190"/>
    </row>
    <row r="1647" spans="4:4" x14ac:dyDescent="0.2">
      <c r="D1647" s="190"/>
    </row>
    <row r="1648" spans="4:4" x14ac:dyDescent="0.2">
      <c r="D1648" s="190"/>
    </row>
    <row r="1649" spans="4:4" x14ac:dyDescent="0.2">
      <c r="D1649" s="190"/>
    </row>
    <row r="1650" spans="4:4" x14ac:dyDescent="0.2">
      <c r="D1650" s="190"/>
    </row>
    <row r="1651" spans="4:4" x14ac:dyDescent="0.2">
      <c r="D1651" s="190"/>
    </row>
    <row r="1652" spans="4:4" x14ac:dyDescent="0.2">
      <c r="D1652" s="190"/>
    </row>
    <row r="1653" spans="4:4" x14ac:dyDescent="0.2">
      <c r="D1653" s="190"/>
    </row>
    <row r="1654" spans="4:4" x14ac:dyDescent="0.2">
      <c r="D1654" s="190"/>
    </row>
    <row r="1655" spans="4:4" x14ac:dyDescent="0.2">
      <c r="D1655" s="190"/>
    </row>
    <row r="1656" spans="4:4" x14ac:dyDescent="0.2">
      <c r="D1656" s="190"/>
    </row>
    <row r="1657" spans="4:4" x14ac:dyDescent="0.2">
      <c r="D1657" s="190"/>
    </row>
    <row r="1658" spans="4:4" x14ac:dyDescent="0.2">
      <c r="D1658" s="190"/>
    </row>
    <row r="1659" spans="4:4" x14ac:dyDescent="0.2">
      <c r="D1659" s="190"/>
    </row>
    <row r="1660" spans="4:4" x14ac:dyDescent="0.2">
      <c r="D1660" s="190"/>
    </row>
    <row r="1661" spans="4:4" x14ac:dyDescent="0.2">
      <c r="D1661" s="190"/>
    </row>
    <row r="1662" spans="4:4" x14ac:dyDescent="0.2">
      <c r="D1662" s="190"/>
    </row>
    <row r="1663" spans="4:4" x14ac:dyDescent="0.2">
      <c r="D1663" s="190"/>
    </row>
    <row r="1664" spans="4:4" x14ac:dyDescent="0.2">
      <c r="D1664" s="190"/>
    </row>
    <row r="1665" spans="4:4" x14ac:dyDescent="0.2">
      <c r="D1665" s="190"/>
    </row>
    <row r="1666" spans="4:4" x14ac:dyDescent="0.2">
      <c r="D1666" s="190"/>
    </row>
    <row r="1667" spans="4:4" x14ac:dyDescent="0.2">
      <c r="D1667" s="190"/>
    </row>
    <row r="1668" spans="4:4" x14ac:dyDescent="0.2">
      <c r="D1668" s="190"/>
    </row>
    <row r="1669" spans="4:4" x14ac:dyDescent="0.2">
      <c r="D1669" s="190"/>
    </row>
    <row r="1670" spans="4:4" x14ac:dyDescent="0.2">
      <c r="D1670" s="190"/>
    </row>
    <row r="1671" spans="4:4" x14ac:dyDescent="0.2">
      <c r="D1671" s="190"/>
    </row>
    <row r="1672" spans="4:4" x14ac:dyDescent="0.2">
      <c r="D1672" s="190"/>
    </row>
    <row r="1673" spans="4:4" x14ac:dyDescent="0.2">
      <c r="D1673" s="190"/>
    </row>
    <row r="1674" spans="4:4" x14ac:dyDescent="0.2">
      <c r="D1674" s="190"/>
    </row>
    <row r="1675" spans="4:4" x14ac:dyDescent="0.2">
      <c r="D1675" s="190"/>
    </row>
    <row r="1676" spans="4:4" x14ac:dyDescent="0.2">
      <c r="D1676" s="190"/>
    </row>
    <row r="1677" spans="4:4" x14ac:dyDescent="0.2">
      <c r="D1677" s="190"/>
    </row>
    <row r="1678" spans="4:4" x14ac:dyDescent="0.2">
      <c r="D1678" s="190"/>
    </row>
    <row r="1679" spans="4:4" x14ac:dyDescent="0.2">
      <c r="D1679" s="190"/>
    </row>
    <row r="1680" spans="4:4" x14ac:dyDescent="0.2">
      <c r="D1680" s="190"/>
    </row>
    <row r="1681" spans="4:4" x14ac:dyDescent="0.2">
      <c r="D1681" s="190"/>
    </row>
    <row r="1682" spans="4:4" x14ac:dyDescent="0.2">
      <c r="D1682" s="190"/>
    </row>
    <row r="1683" spans="4:4" x14ac:dyDescent="0.2">
      <c r="D1683" s="190"/>
    </row>
    <row r="1684" spans="4:4" x14ac:dyDescent="0.2">
      <c r="D1684" s="190"/>
    </row>
    <row r="1685" spans="4:4" x14ac:dyDescent="0.2">
      <c r="D1685" s="190"/>
    </row>
    <row r="1686" spans="4:4" x14ac:dyDescent="0.2">
      <c r="D1686" s="190"/>
    </row>
    <row r="1687" spans="4:4" x14ac:dyDescent="0.2">
      <c r="D1687" s="190"/>
    </row>
    <row r="1688" spans="4:4" x14ac:dyDescent="0.2">
      <c r="D1688" s="190"/>
    </row>
    <row r="1689" spans="4:4" x14ac:dyDescent="0.2">
      <c r="D1689" s="190"/>
    </row>
    <row r="1690" spans="4:4" x14ac:dyDescent="0.2">
      <c r="D1690" s="190"/>
    </row>
    <row r="1691" spans="4:4" x14ac:dyDescent="0.2">
      <c r="D1691" s="190"/>
    </row>
    <row r="1692" spans="4:4" x14ac:dyDescent="0.2">
      <c r="D1692" s="190"/>
    </row>
    <row r="1693" spans="4:4" x14ac:dyDescent="0.2">
      <c r="D1693" s="190"/>
    </row>
    <row r="1694" spans="4:4" x14ac:dyDescent="0.2">
      <c r="D1694" s="190"/>
    </row>
    <row r="1695" spans="4:4" x14ac:dyDescent="0.2">
      <c r="D1695" s="190"/>
    </row>
    <row r="1696" spans="4:4" x14ac:dyDescent="0.2">
      <c r="D1696" s="190"/>
    </row>
    <row r="1697" spans="4:4" x14ac:dyDescent="0.2">
      <c r="D1697" s="190"/>
    </row>
    <row r="1698" spans="4:4" x14ac:dyDescent="0.2">
      <c r="D1698" s="190"/>
    </row>
    <row r="1699" spans="4:4" x14ac:dyDescent="0.2">
      <c r="D1699" s="190"/>
    </row>
    <row r="1700" spans="4:4" x14ac:dyDescent="0.2">
      <c r="D1700" s="190"/>
    </row>
    <row r="1701" spans="4:4" x14ac:dyDescent="0.2">
      <c r="D1701" s="190"/>
    </row>
    <row r="1702" spans="4:4" x14ac:dyDescent="0.2">
      <c r="D1702" s="190"/>
    </row>
    <row r="1703" spans="4:4" x14ac:dyDescent="0.2">
      <c r="D1703" s="190"/>
    </row>
    <row r="1704" spans="4:4" x14ac:dyDescent="0.2">
      <c r="D1704" s="190"/>
    </row>
    <row r="1705" spans="4:4" x14ac:dyDescent="0.2">
      <c r="D1705" s="190"/>
    </row>
    <row r="1706" spans="4:4" x14ac:dyDescent="0.2">
      <c r="D1706" s="190"/>
    </row>
    <row r="1707" spans="4:4" x14ac:dyDescent="0.2">
      <c r="D1707" s="190"/>
    </row>
    <row r="1708" spans="4:4" x14ac:dyDescent="0.2">
      <c r="D1708" s="190"/>
    </row>
    <row r="1709" spans="4:4" x14ac:dyDescent="0.2">
      <c r="D1709" s="190"/>
    </row>
    <row r="1710" spans="4:4" x14ac:dyDescent="0.2">
      <c r="D1710" s="190"/>
    </row>
    <row r="1711" spans="4:4" x14ac:dyDescent="0.2">
      <c r="D1711" s="190"/>
    </row>
    <row r="1712" spans="4:4" x14ac:dyDescent="0.2">
      <c r="D1712" s="190"/>
    </row>
    <row r="1713" spans="4:4" x14ac:dyDescent="0.2">
      <c r="D1713" s="190"/>
    </row>
    <row r="1714" spans="4:4" x14ac:dyDescent="0.2">
      <c r="D1714" s="190"/>
    </row>
    <row r="1715" spans="4:4" x14ac:dyDescent="0.2">
      <c r="D1715" s="190"/>
    </row>
    <row r="1716" spans="4:4" x14ac:dyDescent="0.2">
      <c r="D1716" s="190"/>
    </row>
    <row r="1717" spans="4:4" x14ac:dyDescent="0.2">
      <c r="D1717" s="190"/>
    </row>
    <row r="1718" spans="4:4" x14ac:dyDescent="0.2">
      <c r="D1718" s="190"/>
    </row>
    <row r="1719" spans="4:4" x14ac:dyDescent="0.2">
      <c r="D1719" s="190"/>
    </row>
    <row r="1720" spans="4:4" x14ac:dyDescent="0.2">
      <c r="D1720" s="190"/>
    </row>
    <row r="1721" spans="4:4" x14ac:dyDescent="0.2">
      <c r="D1721" s="190"/>
    </row>
    <row r="1722" spans="4:4" x14ac:dyDescent="0.2">
      <c r="D1722" s="190"/>
    </row>
    <row r="1723" spans="4:4" x14ac:dyDescent="0.2">
      <c r="D1723" s="190"/>
    </row>
    <row r="1724" spans="4:4" x14ac:dyDescent="0.2">
      <c r="D1724" s="190"/>
    </row>
    <row r="1725" spans="4:4" x14ac:dyDescent="0.2">
      <c r="D1725" s="190"/>
    </row>
    <row r="1726" spans="4:4" x14ac:dyDescent="0.2">
      <c r="D1726" s="190"/>
    </row>
    <row r="1727" spans="4:4" x14ac:dyDescent="0.2">
      <c r="D1727" s="190"/>
    </row>
    <row r="1728" spans="4:4" x14ac:dyDescent="0.2">
      <c r="D1728" s="190"/>
    </row>
    <row r="1729" spans="4:4" x14ac:dyDescent="0.2">
      <c r="D1729" s="190"/>
    </row>
    <row r="1730" spans="4:4" x14ac:dyDescent="0.2">
      <c r="D1730" s="190"/>
    </row>
    <row r="1731" spans="4:4" x14ac:dyDescent="0.2">
      <c r="D1731" s="190"/>
    </row>
    <row r="1732" spans="4:4" x14ac:dyDescent="0.2">
      <c r="D1732" s="190"/>
    </row>
    <row r="1733" spans="4:4" x14ac:dyDescent="0.2">
      <c r="D1733" s="190"/>
    </row>
    <row r="1734" spans="4:4" x14ac:dyDescent="0.2">
      <c r="D1734" s="190"/>
    </row>
    <row r="1735" spans="4:4" x14ac:dyDescent="0.2">
      <c r="D1735" s="190"/>
    </row>
    <row r="1736" spans="4:4" x14ac:dyDescent="0.2">
      <c r="D1736" s="190"/>
    </row>
    <row r="1737" spans="4:4" x14ac:dyDescent="0.2">
      <c r="D1737" s="190"/>
    </row>
    <row r="1738" spans="4:4" x14ac:dyDescent="0.2">
      <c r="D1738" s="190"/>
    </row>
    <row r="1739" spans="4:4" x14ac:dyDescent="0.2">
      <c r="D1739" s="190"/>
    </row>
    <row r="1740" spans="4:4" x14ac:dyDescent="0.2">
      <c r="D1740" s="190"/>
    </row>
    <row r="1741" spans="4:4" x14ac:dyDescent="0.2">
      <c r="D1741" s="190"/>
    </row>
    <row r="1742" spans="4:4" x14ac:dyDescent="0.2">
      <c r="D1742" s="190"/>
    </row>
    <row r="1743" spans="4:4" x14ac:dyDescent="0.2">
      <c r="D1743" s="190"/>
    </row>
    <row r="1744" spans="4:4" x14ac:dyDescent="0.2">
      <c r="D1744" s="190"/>
    </row>
    <row r="1745" spans="4:4" x14ac:dyDescent="0.2">
      <c r="D1745" s="190"/>
    </row>
    <row r="1746" spans="4:4" x14ac:dyDescent="0.2">
      <c r="D1746" s="190"/>
    </row>
    <row r="1747" spans="4:4" x14ac:dyDescent="0.2">
      <c r="D1747" s="190"/>
    </row>
    <row r="1748" spans="4:4" x14ac:dyDescent="0.2">
      <c r="D1748" s="190"/>
    </row>
    <row r="1749" spans="4:4" x14ac:dyDescent="0.2">
      <c r="D1749" s="190"/>
    </row>
    <row r="1750" spans="4:4" x14ac:dyDescent="0.2">
      <c r="D1750" s="190"/>
    </row>
    <row r="1751" spans="4:4" x14ac:dyDescent="0.2">
      <c r="D1751" s="190"/>
    </row>
    <row r="1752" spans="4:4" x14ac:dyDescent="0.2">
      <c r="D1752" s="190"/>
    </row>
    <row r="1753" spans="4:4" x14ac:dyDescent="0.2">
      <c r="D1753" s="190"/>
    </row>
    <row r="1754" spans="4:4" x14ac:dyDescent="0.2">
      <c r="D1754" s="190"/>
    </row>
    <row r="1755" spans="4:4" x14ac:dyDescent="0.2">
      <c r="D1755" s="190"/>
    </row>
    <row r="1756" spans="4:4" x14ac:dyDescent="0.2">
      <c r="D1756" s="190"/>
    </row>
    <row r="1757" spans="4:4" x14ac:dyDescent="0.2">
      <c r="D1757" s="190"/>
    </row>
    <row r="1758" spans="4:4" x14ac:dyDescent="0.2">
      <c r="D1758" s="190"/>
    </row>
    <row r="1759" spans="4:4" x14ac:dyDescent="0.2">
      <c r="D1759" s="190"/>
    </row>
    <row r="1760" spans="4:4" x14ac:dyDescent="0.2">
      <c r="D1760" s="190"/>
    </row>
    <row r="1761" spans="4:4" x14ac:dyDescent="0.2">
      <c r="D1761" s="190"/>
    </row>
    <row r="1762" spans="4:4" x14ac:dyDescent="0.2">
      <c r="D1762" s="190"/>
    </row>
    <row r="1763" spans="4:4" x14ac:dyDescent="0.2">
      <c r="D1763" s="190"/>
    </row>
    <row r="1764" spans="4:4" x14ac:dyDescent="0.2">
      <c r="D1764" s="190"/>
    </row>
    <row r="1765" spans="4:4" x14ac:dyDescent="0.2">
      <c r="D1765" s="190"/>
    </row>
    <row r="1766" spans="4:4" x14ac:dyDescent="0.2">
      <c r="D1766" s="190"/>
    </row>
    <row r="1767" spans="4:4" x14ac:dyDescent="0.2">
      <c r="D1767" s="190"/>
    </row>
    <row r="1768" spans="4:4" x14ac:dyDescent="0.2">
      <c r="D1768" s="190"/>
    </row>
    <row r="1769" spans="4:4" x14ac:dyDescent="0.2">
      <c r="D1769" s="190"/>
    </row>
    <row r="1770" spans="4:4" x14ac:dyDescent="0.2">
      <c r="D1770" s="190"/>
    </row>
    <row r="1771" spans="4:4" x14ac:dyDescent="0.2">
      <c r="D1771" s="190"/>
    </row>
    <row r="1772" spans="4:4" x14ac:dyDescent="0.2">
      <c r="D1772" s="190"/>
    </row>
    <row r="1773" spans="4:4" x14ac:dyDescent="0.2">
      <c r="D1773" s="190"/>
    </row>
    <row r="1774" spans="4:4" x14ac:dyDescent="0.2">
      <c r="D1774" s="190"/>
    </row>
    <row r="1775" spans="4:4" x14ac:dyDescent="0.2">
      <c r="D1775" s="190"/>
    </row>
    <row r="1776" spans="4:4" x14ac:dyDescent="0.2">
      <c r="D1776" s="190"/>
    </row>
    <row r="1777" spans="4:4" x14ac:dyDescent="0.2">
      <c r="D1777" s="190"/>
    </row>
    <row r="1778" spans="4:4" x14ac:dyDescent="0.2">
      <c r="D1778" s="190"/>
    </row>
    <row r="1779" spans="4:4" x14ac:dyDescent="0.2">
      <c r="D1779" s="190"/>
    </row>
    <row r="1780" spans="4:4" x14ac:dyDescent="0.2">
      <c r="D1780" s="190"/>
    </row>
    <row r="1781" spans="4:4" x14ac:dyDescent="0.2">
      <c r="D1781" s="190"/>
    </row>
    <row r="1782" spans="4:4" x14ac:dyDescent="0.2">
      <c r="D1782" s="190"/>
    </row>
    <row r="1783" spans="4:4" x14ac:dyDescent="0.2">
      <c r="D1783" s="190"/>
    </row>
    <row r="1784" spans="4:4" x14ac:dyDescent="0.2">
      <c r="D1784" s="190"/>
    </row>
    <row r="1785" spans="4:4" x14ac:dyDescent="0.2">
      <c r="D1785" s="190"/>
    </row>
    <row r="1786" spans="4:4" x14ac:dyDescent="0.2">
      <c r="D1786" s="190"/>
    </row>
    <row r="1787" spans="4:4" x14ac:dyDescent="0.2">
      <c r="D1787" s="190"/>
    </row>
    <row r="1788" spans="4:4" x14ac:dyDescent="0.2">
      <c r="D1788" s="190"/>
    </row>
    <row r="1789" spans="4:4" x14ac:dyDescent="0.2">
      <c r="D1789" s="190"/>
    </row>
    <row r="1790" spans="4:4" x14ac:dyDescent="0.2">
      <c r="D1790" s="190"/>
    </row>
    <row r="1791" spans="4:4" x14ac:dyDescent="0.2">
      <c r="D1791" s="190"/>
    </row>
    <row r="1792" spans="4:4" x14ac:dyDescent="0.2">
      <c r="D1792" s="190"/>
    </row>
    <row r="1793" spans="4:4" x14ac:dyDescent="0.2">
      <c r="D1793" s="190"/>
    </row>
    <row r="1794" spans="4:4" x14ac:dyDescent="0.2">
      <c r="D1794" s="190"/>
    </row>
    <row r="1795" spans="4:4" x14ac:dyDescent="0.2">
      <c r="D1795" s="190"/>
    </row>
    <row r="1796" spans="4:4" x14ac:dyDescent="0.2">
      <c r="D1796" s="190"/>
    </row>
    <row r="1797" spans="4:4" x14ac:dyDescent="0.2">
      <c r="D1797" s="190"/>
    </row>
    <row r="1798" spans="4:4" x14ac:dyDescent="0.2">
      <c r="D1798" s="190"/>
    </row>
    <row r="1799" spans="4:4" x14ac:dyDescent="0.2">
      <c r="D1799" s="190"/>
    </row>
    <row r="1800" spans="4:4" x14ac:dyDescent="0.2">
      <c r="D1800" s="190"/>
    </row>
    <row r="1801" spans="4:4" x14ac:dyDescent="0.2">
      <c r="D1801" s="190"/>
    </row>
    <row r="1802" spans="4:4" x14ac:dyDescent="0.2">
      <c r="D1802" s="190"/>
    </row>
    <row r="1803" spans="4:4" x14ac:dyDescent="0.2">
      <c r="D1803" s="190"/>
    </row>
    <row r="1804" spans="4:4" x14ac:dyDescent="0.2">
      <c r="D1804" s="190"/>
    </row>
    <row r="1805" spans="4:4" x14ac:dyDescent="0.2">
      <c r="D1805" s="190"/>
    </row>
    <row r="1806" spans="4:4" x14ac:dyDescent="0.2">
      <c r="D1806" s="190"/>
    </row>
    <row r="1807" spans="4:4" x14ac:dyDescent="0.2">
      <c r="D1807" s="190"/>
    </row>
    <row r="1808" spans="4:4" x14ac:dyDescent="0.2">
      <c r="D1808" s="190"/>
    </row>
    <row r="1809" spans="4:4" x14ac:dyDescent="0.2">
      <c r="D1809" s="190"/>
    </row>
    <row r="1810" spans="4:4" x14ac:dyDescent="0.2">
      <c r="D1810" s="190"/>
    </row>
    <row r="1811" spans="4:4" x14ac:dyDescent="0.2">
      <c r="D1811" s="190"/>
    </row>
    <row r="1812" spans="4:4" x14ac:dyDescent="0.2">
      <c r="D1812" s="190"/>
    </row>
    <row r="1813" spans="4:4" x14ac:dyDescent="0.2">
      <c r="D1813" s="190"/>
    </row>
    <row r="1814" spans="4:4" x14ac:dyDescent="0.2">
      <c r="D1814" s="190"/>
    </row>
    <row r="1815" spans="4:4" x14ac:dyDescent="0.2">
      <c r="D1815" s="190"/>
    </row>
    <row r="1816" spans="4:4" x14ac:dyDescent="0.2">
      <c r="D1816" s="190"/>
    </row>
    <row r="1817" spans="4:4" x14ac:dyDescent="0.2">
      <c r="D1817" s="190"/>
    </row>
    <row r="1818" spans="4:4" x14ac:dyDescent="0.2">
      <c r="D1818" s="190"/>
    </row>
    <row r="1819" spans="4:4" x14ac:dyDescent="0.2">
      <c r="D1819" s="190"/>
    </row>
    <row r="1820" spans="4:4" x14ac:dyDescent="0.2">
      <c r="D1820" s="190"/>
    </row>
    <row r="1821" spans="4:4" x14ac:dyDescent="0.2">
      <c r="D1821" s="190"/>
    </row>
    <row r="1822" spans="4:4" x14ac:dyDescent="0.2">
      <c r="D1822" s="190"/>
    </row>
    <row r="1823" spans="4:4" x14ac:dyDescent="0.2">
      <c r="D1823" s="190"/>
    </row>
    <row r="1824" spans="4:4" x14ac:dyDescent="0.2">
      <c r="D1824" s="190"/>
    </row>
    <row r="1825" spans="4:4" x14ac:dyDescent="0.2">
      <c r="D1825" s="190"/>
    </row>
    <row r="1826" spans="4:4" x14ac:dyDescent="0.2">
      <c r="D1826" s="190"/>
    </row>
    <row r="1827" spans="4:4" x14ac:dyDescent="0.2">
      <c r="D1827" s="190"/>
    </row>
    <row r="1828" spans="4:4" x14ac:dyDescent="0.2">
      <c r="D1828" s="190"/>
    </row>
    <row r="1829" spans="4:4" x14ac:dyDescent="0.2">
      <c r="D1829" s="190"/>
    </row>
    <row r="1830" spans="4:4" x14ac:dyDescent="0.2">
      <c r="D1830" s="190"/>
    </row>
    <row r="1831" spans="4:4" x14ac:dyDescent="0.2">
      <c r="D1831" s="190"/>
    </row>
    <row r="1832" spans="4:4" x14ac:dyDescent="0.2">
      <c r="D1832" s="190"/>
    </row>
    <row r="1833" spans="4:4" x14ac:dyDescent="0.2">
      <c r="D1833" s="190"/>
    </row>
    <row r="1834" spans="4:4" x14ac:dyDescent="0.2">
      <c r="D1834" s="190"/>
    </row>
    <row r="1835" spans="4:4" x14ac:dyDescent="0.2">
      <c r="D1835" s="190"/>
    </row>
    <row r="1836" spans="4:4" x14ac:dyDescent="0.2">
      <c r="D1836" s="190"/>
    </row>
    <row r="1837" spans="4:4" x14ac:dyDescent="0.2">
      <c r="D1837" s="190"/>
    </row>
    <row r="1838" spans="4:4" x14ac:dyDescent="0.2">
      <c r="D1838" s="190"/>
    </row>
    <row r="1839" spans="4:4" x14ac:dyDescent="0.2">
      <c r="D1839" s="190"/>
    </row>
    <row r="1840" spans="4:4" x14ac:dyDescent="0.2">
      <c r="D1840" s="190"/>
    </row>
    <row r="1841" spans="4:4" x14ac:dyDescent="0.2">
      <c r="D1841" s="190"/>
    </row>
    <row r="1842" spans="4:4" x14ac:dyDescent="0.2">
      <c r="D1842" s="190"/>
    </row>
    <row r="1843" spans="4:4" x14ac:dyDescent="0.2">
      <c r="D1843" s="190"/>
    </row>
    <row r="1844" spans="4:4" x14ac:dyDescent="0.2">
      <c r="D1844" s="190"/>
    </row>
    <row r="1845" spans="4:4" x14ac:dyDescent="0.2">
      <c r="D1845" s="190"/>
    </row>
    <row r="1846" spans="4:4" x14ac:dyDescent="0.2">
      <c r="D1846" s="190"/>
    </row>
    <row r="1847" spans="4:4" x14ac:dyDescent="0.2">
      <c r="D1847" s="190"/>
    </row>
    <row r="1848" spans="4:4" x14ac:dyDescent="0.2">
      <c r="D1848" s="190"/>
    </row>
    <row r="1849" spans="4:4" x14ac:dyDescent="0.2">
      <c r="D1849" s="190"/>
    </row>
    <row r="1850" spans="4:4" x14ac:dyDescent="0.2">
      <c r="D1850" s="190"/>
    </row>
    <row r="1851" spans="4:4" x14ac:dyDescent="0.2">
      <c r="D1851" s="190"/>
    </row>
    <row r="1852" spans="4:4" x14ac:dyDescent="0.2">
      <c r="D1852" s="190"/>
    </row>
    <row r="1853" spans="4:4" x14ac:dyDescent="0.2">
      <c r="D1853" s="190"/>
    </row>
    <row r="1854" spans="4:4" x14ac:dyDescent="0.2">
      <c r="D1854" s="190"/>
    </row>
    <row r="1855" spans="4:4" x14ac:dyDescent="0.2">
      <c r="D1855" s="190"/>
    </row>
    <row r="1856" spans="4:4" x14ac:dyDescent="0.2">
      <c r="D1856" s="190"/>
    </row>
    <row r="1857" spans="4:4" x14ac:dyDescent="0.2">
      <c r="D1857" s="190"/>
    </row>
    <row r="1858" spans="4:4" x14ac:dyDescent="0.2">
      <c r="D1858" s="190"/>
    </row>
    <row r="1859" spans="4:4" x14ac:dyDescent="0.2">
      <c r="D1859" s="190"/>
    </row>
    <row r="1860" spans="4:4" x14ac:dyDescent="0.2">
      <c r="D1860" s="190"/>
    </row>
    <row r="1861" spans="4:4" x14ac:dyDescent="0.2">
      <c r="D1861" s="190"/>
    </row>
    <row r="1862" spans="4:4" x14ac:dyDescent="0.2">
      <c r="D1862" s="190"/>
    </row>
    <row r="1863" spans="4:4" x14ac:dyDescent="0.2">
      <c r="D1863" s="190"/>
    </row>
    <row r="1864" spans="4:4" x14ac:dyDescent="0.2">
      <c r="D1864" s="190"/>
    </row>
    <row r="1865" spans="4:4" x14ac:dyDescent="0.2">
      <c r="D1865" s="190"/>
    </row>
    <row r="1866" spans="4:4" x14ac:dyDescent="0.2">
      <c r="D1866" s="190"/>
    </row>
    <row r="1867" spans="4:4" x14ac:dyDescent="0.2">
      <c r="D1867" s="190"/>
    </row>
    <row r="1868" spans="4:4" x14ac:dyDescent="0.2">
      <c r="D1868" s="190"/>
    </row>
    <row r="1869" spans="4:4" x14ac:dyDescent="0.2">
      <c r="D1869" s="190"/>
    </row>
    <row r="1870" spans="4:4" x14ac:dyDescent="0.2">
      <c r="D1870" s="190"/>
    </row>
    <row r="1871" spans="4:4" x14ac:dyDescent="0.2">
      <c r="D1871" s="190"/>
    </row>
    <row r="1872" spans="4:4" x14ac:dyDescent="0.2">
      <c r="D1872" s="190"/>
    </row>
    <row r="1873" spans="4:4" x14ac:dyDescent="0.2">
      <c r="D1873" s="190"/>
    </row>
    <row r="1874" spans="4:4" x14ac:dyDescent="0.2">
      <c r="D1874" s="190"/>
    </row>
    <row r="1875" spans="4:4" x14ac:dyDescent="0.2">
      <c r="D1875" s="190"/>
    </row>
    <row r="1876" spans="4:4" x14ac:dyDescent="0.2">
      <c r="D1876" s="190"/>
    </row>
    <row r="1877" spans="4:4" x14ac:dyDescent="0.2">
      <c r="D1877" s="190"/>
    </row>
    <row r="1878" spans="4:4" x14ac:dyDescent="0.2">
      <c r="D1878" s="190"/>
    </row>
    <row r="1879" spans="4:4" x14ac:dyDescent="0.2">
      <c r="D1879" s="190"/>
    </row>
    <row r="1880" spans="4:4" x14ac:dyDescent="0.2">
      <c r="D1880" s="190"/>
    </row>
    <row r="1881" spans="4:4" x14ac:dyDescent="0.2">
      <c r="D1881" s="190"/>
    </row>
    <row r="1882" spans="4:4" x14ac:dyDescent="0.2">
      <c r="D1882" s="190"/>
    </row>
    <row r="1883" spans="4:4" x14ac:dyDescent="0.2">
      <c r="D1883" s="190"/>
    </row>
    <row r="1884" spans="4:4" x14ac:dyDescent="0.2">
      <c r="D1884" s="190"/>
    </row>
    <row r="1885" spans="4:4" x14ac:dyDescent="0.2">
      <c r="D1885" s="190"/>
    </row>
    <row r="1886" spans="4:4" x14ac:dyDescent="0.2">
      <c r="D1886" s="190"/>
    </row>
    <row r="1887" spans="4:4" x14ac:dyDescent="0.2">
      <c r="D1887" s="190"/>
    </row>
    <row r="1888" spans="4:4" x14ac:dyDescent="0.2">
      <c r="D1888" s="190"/>
    </row>
    <row r="1889" spans="4:4" x14ac:dyDescent="0.2">
      <c r="D1889" s="190"/>
    </row>
    <row r="1890" spans="4:4" x14ac:dyDescent="0.2">
      <c r="D1890" s="190"/>
    </row>
    <row r="1891" spans="4:4" x14ac:dyDescent="0.2">
      <c r="D1891" s="190"/>
    </row>
    <row r="1892" spans="4:4" x14ac:dyDescent="0.2">
      <c r="D1892" s="190"/>
    </row>
    <row r="1893" spans="4:4" x14ac:dyDescent="0.2">
      <c r="D1893" s="190"/>
    </row>
    <row r="1894" spans="4:4" x14ac:dyDescent="0.2">
      <c r="D1894" s="190"/>
    </row>
    <row r="1895" spans="4:4" x14ac:dyDescent="0.2">
      <c r="D1895" s="190"/>
    </row>
    <row r="1896" spans="4:4" x14ac:dyDescent="0.2">
      <c r="D1896" s="190"/>
    </row>
    <row r="1897" spans="4:4" x14ac:dyDescent="0.2">
      <c r="D1897" s="190"/>
    </row>
    <row r="1898" spans="4:4" x14ac:dyDescent="0.2">
      <c r="D1898" s="190"/>
    </row>
    <row r="1899" spans="4:4" x14ac:dyDescent="0.2">
      <c r="D1899" s="190"/>
    </row>
    <row r="1900" spans="4:4" x14ac:dyDescent="0.2">
      <c r="D1900" s="190"/>
    </row>
    <row r="1901" spans="4:4" x14ac:dyDescent="0.2">
      <c r="D1901" s="190"/>
    </row>
    <row r="1902" spans="4:4" x14ac:dyDescent="0.2">
      <c r="D1902" s="190"/>
    </row>
    <row r="1903" spans="4:4" x14ac:dyDescent="0.2">
      <c r="D1903" s="190"/>
    </row>
    <row r="1904" spans="4:4" x14ac:dyDescent="0.2">
      <c r="D1904" s="190"/>
    </row>
    <row r="1905" spans="4:4" x14ac:dyDescent="0.2">
      <c r="D1905" s="190"/>
    </row>
    <row r="1906" spans="4:4" x14ac:dyDescent="0.2">
      <c r="D1906" s="190"/>
    </row>
    <row r="1907" spans="4:4" x14ac:dyDescent="0.2">
      <c r="D1907" s="190"/>
    </row>
    <row r="1908" spans="4:4" x14ac:dyDescent="0.2">
      <c r="D1908" s="190"/>
    </row>
    <row r="1909" spans="4:4" x14ac:dyDescent="0.2">
      <c r="D1909" s="190"/>
    </row>
    <row r="1910" spans="4:4" x14ac:dyDescent="0.2">
      <c r="D1910" s="190"/>
    </row>
    <row r="1911" spans="4:4" x14ac:dyDescent="0.2">
      <c r="D1911" s="190"/>
    </row>
    <row r="1912" spans="4:4" x14ac:dyDescent="0.2">
      <c r="D1912" s="190"/>
    </row>
    <row r="1913" spans="4:4" x14ac:dyDescent="0.2">
      <c r="D1913" s="190"/>
    </row>
    <row r="1914" spans="4:4" x14ac:dyDescent="0.2">
      <c r="D1914" s="190"/>
    </row>
    <row r="1915" spans="4:4" x14ac:dyDescent="0.2">
      <c r="D1915" s="190"/>
    </row>
    <row r="1916" spans="4:4" x14ac:dyDescent="0.2">
      <c r="D1916" s="190"/>
    </row>
    <row r="1917" spans="4:4" x14ac:dyDescent="0.2">
      <c r="D1917" s="190"/>
    </row>
    <row r="1918" spans="4:4" x14ac:dyDescent="0.2">
      <c r="D1918" s="190"/>
    </row>
    <row r="1919" spans="4:4" x14ac:dyDescent="0.2">
      <c r="D1919" s="190"/>
    </row>
    <row r="1920" spans="4:4" x14ac:dyDescent="0.2">
      <c r="D1920" s="190"/>
    </row>
    <row r="1921" spans="4:4" x14ac:dyDescent="0.2">
      <c r="D1921" s="190"/>
    </row>
    <row r="1922" spans="4:4" x14ac:dyDescent="0.2">
      <c r="D1922" s="190"/>
    </row>
    <row r="1923" spans="4:4" x14ac:dyDescent="0.2">
      <c r="D1923" s="190"/>
    </row>
    <row r="1924" spans="4:4" x14ac:dyDescent="0.2">
      <c r="D1924" s="190"/>
    </row>
    <row r="1925" spans="4:4" x14ac:dyDescent="0.2">
      <c r="D1925" s="190"/>
    </row>
    <row r="1926" spans="4:4" x14ac:dyDescent="0.2">
      <c r="D1926" s="190"/>
    </row>
    <row r="1927" spans="4:4" x14ac:dyDescent="0.2">
      <c r="D1927" s="190"/>
    </row>
    <row r="1928" spans="4:4" x14ac:dyDescent="0.2">
      <c r="D1928" s="190"/>
    </row>
    <row r="1929" spans="4:4" x14ac:dyDescent="0.2">
      <c r="D1929" s="190"/>
    </row>
    <row r="1930" spans="4:4" x14ac:dyDescent="0.2">
      <c r="D1930" s="190"/>
    </row>
    <row r="1931" spans="4:4" x14ac:dyDescent="0.2">
      <c r="D1931" s="190"/>
    </row>
    <row r="1932" spans="4:4" x14ac:dyDescent="0.2">
      <c r="D1932" s="190"/>
    </row>
    <row r="1933" spans="4:4" x14ac:dyDescent="0.2">
      <c r="D1933" s="190"/>
    </row>
    <row r="1934" spans="4:4" x14ac:dyDescent="0.2">
      <c r="D1934" s="190"/>
    </row>
    <row r="1935" spans="4:4" x14ac:dyDescent="0.2">
      <c r="D1935" s="190"/>
    </row>
    <row r="1936" spans="4:4" x14ac:dyDescent="0.2">
      <c r="D1936" s="190"/>
    </row>
    <row r="1937" spans="4:4" x14ac:dyDescent="0.2">
      <c r="D1937" s="190"/>
    </row>
    <row r="1938" spans="4:4" x14ac:dyDescent="0.2">
      <c r="D1938" s="190"/>
    </row>
    <row r="1939" spans="4:4" x14ac:dyDescent="0.2">
      <c r="D1939" s="190"/>
    </row>
    <row r="1940" spans="4:4" x14ac:dyDescent="0.2">
      <c r="D1940" s="190"/>
    </row>
    <row r="1941" spans="4:4" x14ac:dyDescent="0.2">
      <c r="D1941" s="190"/>
    </row>
    <row r="1942" spans="4:4" x14ac:dyDescent="0.2">
      <c r="D1942" s="190"/>
    </row>
    <row r="1943" spans="4:4" x14ac:dyDescent="0.2">
      <c r="D1943" s="190"/>
    </row>
    <row r="1944" spans="4:4" x14ac:dyDescent="0.2">
      <c r="D1944" s="190"/>
    </row>
    <row r="1945" spans="4:4" x14ac:dyDescent="0.2">
      <c r="D1945" s="190"/>
    </row>
    <row r="1946" spans="4:4" x14ac:dyDescent="0.2">
      <c r="D1946" s="190"/>
    </row>
    <row r="1947" spans="4:4" x14ac:dyDescent="0.2">
      <c r="D1947" s="190"/>
    </row>
    <row r="1948" spans="4:4" x14ac:dyDescent="0.2">
      <c r="D1948" s="190"/>
    </row>
    <row r="1949" spans="4:4" x14ac:dyDescent="0.2">
      <c r="D1949" s="190"/>
    </row>
    <row r="1950" spans="4:4" x14ac:dyDescent="0.2">
      <c r="D1950" s="190"/>
    </row>
    <row r="1951" spans="4:4" x14ac:dyDescent="0.2">
      <c r="D1951" s="190"/>
    </row>
    <row r="1952" spans="4:4" x14ac:dyDescent="0.2">
      <c r="D1952" s="190"/>
    </row>
    <row r="1953" spans="4:4" x14ac:dyDescent="0.2">
      <c r="D1953" s="190"/>
    </row>
    <row r="1954" spans="4:4" x14ac:dyDescent="0.2">
      <c r="D1954" s="190"/>
    </row>
    <row r="1955" spans="4:4" x14ac:dyDescent="0.2">
      <c r="D1955" s="190"/>
    </row>
    <row r="1956" spans="4:4" x14ac:dyDescent="0.2">
      <c r="D1956" s="190"/>
    </row>
    <row r="1957" spans="4:4" x14ac:dyDescent="0.2">
      <c r="D1957" s="190"/>
    </row>
    <row r="1958" spans="4:4" x14ac:dyDescent="0.2">
      <c r="D1958" s="190"/>
    </row>
    <row r="1959" spans="4:4" x14ac:dyDescent="0.2">
      <c r="D1959" s="190"/>
    </row>
    <row r="1960" spans="4:4" x14ac:dyDescent="0.2">
      <c r="D1960" s="190"/>
    </row>
    <row r="1961" spans="4:4" x14ac:dyDescent="0.2">
      <c r="D1961" s="190"/>
    </row>
    <row r="1962" spans="4:4" x14ac:dyDescent="0.2">
      <c r="D1962" s="190"/>
    </row>
    <row r="1963" spans="4:4" x14ac:dyDescent="0.2">
      <c r="D1963" s="190"/>
    </row>
    <row r="1964" spans="4:4" x14ac:dyDescent="0.2">
      <c r="D1964" s="190"/>
    </row>
    <row r="1965" spans="4:4" x14ac:dyDescent="0.2">
      <c r="D1965" s="190"/>
    </row>
    <row r="1966" spans="4:4" x14ac:dyDescent="0.2">
      <c r="D1966" s="190"/>
    </row>
    <row r="1967" spans="4:4" x14ac:dyDescent="0.2">
      <c r="D1967" s="190"/>
    </row>
    <row r="1968" spans="4:4" x14ac:dyDescent="0.2">
      <c r="D1968" s="190"/>
    </row>
    <row r="1969" spans="4:4" x14ac:dyDescent="0.2">
      <c r="D1969" s="190"/>
    </row>
    <row r="1970" spans="4:4" x14ac:dyDescent="0.2">
      <c r="D1970" s="190"/>
    </row>
    <row r="1971" spans="4:4" x14ac:dyDescent="0.2">
      <c r="D1971" s="190"/>
    </row>
    <row r="1972" spans="4:4" x14ac:dyDescent="0.2">
      <c r="D1972" s="190"/>
    </row>
    <row r="1973" spans="4:4" x14ac:dyDescent="0.2">
      <c r="D1973" s="190"/>
    </row>
    <row r="1974" spans="4:4" x14ac:dyDescent="0.2">
      <c r="D1974" s="190"/>
    </row>
    <row r="1975" spans="4:4" x14ac:dyDescent="0.2">
      <c r="D1975" s="190"/>
    </row>
    <row r="1976" spans="4:4" x14ac:dyDescent="0.2">
      <c r="D1976" s="190"/>
    </row>
    <row r="1977" spans="4:4" x14ac:dyDescent="0.2">
      <c r="D1977" s="190"/>
    </row>
    <row r="1978" spans="4:4" x14ac:dyDescent="0.2">
      <c r="D1978" s="190"/>
    </row>
    <row r="1979" spans="4:4" x14ac:dyDescent="0.2">
      <c r="D1979" s="190"/>
    </row>
    <row r="1980" spans="4:4" x14ac:dyDescent="0.2">
      <c r="D1980" s="190"/>
    </row>
    <row r="1981" spans="4:4" x14ac:dyDescent="0.2">
      <c r="D1981" s="190"/>
    </row>
    <row r="1982" spans="4:4" x14ac:dyDescent="0.2">
      <c r="D1982" s="190"/>
    </row>
    <row r="1983" spans="4:4" x14ac:dyDescent="0.2">
      <c r="D1983" s="190"/>
    </row>
    <row r="1984" spans="4:4" x14ac:dyDescent="0.2">
      <c r="D1984" s="190"/>
    </row>
    <row r="1985" spans="4:4" x14ac:dyDescent="0.2">
      <c r="D1985" s="190"/>
    </row>
    <row r="1986" spans="4:4" x14ac:dyDescent="0.2">
      <c r="D1986" s="190"/>
    </row>
    <row r="1987" spans="4:4" x14ac:dyDescent="0.2">
      <c r="D1987" s="190"/>
    </row>
    <row r="1988" spans="4:4" x14ac:dyDescent="0.2">
      <c r="D1988" s="190"/>
    </row>
    <row r="1989" spans="4:4" x14ac:dyDescent="0.2">
      <c r="D1989" s="190"/>
    </row>
    <row r="1990" spans="4:4" x14ac:dyDescent="0.2">
      <c r="D1990" s="190"/>
    </row>
    <row r="1991" spans="4:4" x14ac:dyDescent="0.2">
      <c r="D1991" s="190"/>
    </row>
    <row r="1992" spans="4:4" x14ac:dyDescent="0.2">
      <c r="D1992" s="190"/>
    </row>
    <row r="1993" spans="4:4" x14ac:dyDescent="0.2">
      <c r="D1993" s="190"/>
    </row>
    <row r="1994" spans="4:4" x14ac:dyDescent="0.2">
      <c r="D1994" s="190"/>
    </row>
    <row r="1995" spans="4:4" x14ac:dyDescent="0.2">
      <c r="D1995" s="190"/>
    </row>
    <row r="1996" spans="4:4" x14ac:dyDescent="0.2">
      <c r="D1996" s="190"/>
    </row>
    <row r="1997" spans="4:4" x14ac:dyDescent="0.2">
      <c r="D1997" s="190"/>
    </row>
    <row r="1998" spans="4:4" x14ac:dyDescent="0.2">
      <c r="D1998" s="190"/>
    </row>
    <row r="1999" spans="4:4" x14ac:dyDescent="0.2">
      <c r="D1999" s="190"/>
    </row>
    <row r="2000" spans="4:4" x14ac:dyDescent="0.2">
      <c r="D2000" s="190"/>
    </row>
    <row r="2001" spans="4:4" x14ac:dyDescent="0.2">
      <c r="D2001" s="190"/>
    </row>
    <row r="2002" spans="4:4" x14ac:dyDescent="0.2">
      <c r="D2002" s="190"/>
    </row>
    <row r="2003" spans="4:4" x14ac:dyDescent="0.2">
      <c r="D2003" s="190"/>
    </row>
    <row r="2004" spans="4:4" x14ac:dyDescent="0.2">
      <c r="D2004" s="190"/>
    </row>
    <row r="2005" spans="4:4" x14ac:dyDescent="0.2">
      <c r="D2005" s="190"/>
    </row>
    <row r="2006" spans="4:4" x14ac:dyDescent="0.2">
      <c r="D2006" s="190"/>
    </row>
    <row r="2007" spans="4:4" x14ac:dyDescent="0.2">
      <c r="D2007" s="190"/>
    </row>
    <row r="2008" spans="4:4" x14ac:dyDescent="0.2">
      <c r="D2008" s="190"/>
    </row>
    <row r="2009" spans="4:4" x14ac:dyDescent="0.2">
      <c r="D2009" s="190"/>
    </row>
    <row r="2010" spans="4:4" x14ac:dyDescent="0.2">
      <c r="D2010" s="190"/>
    </row>
    <row r="2011" spans="4:4" x14ac:dyDescent="0.2">
      <c r="D2011" s="190"/>
    </row>
    <row r="2012" spans="4:4" x14ac:dyDescent="0.2">
      <c r="D2012" s="190"/>
    </row>
    <row r="2013" spans="4:4" x14ac:dyDescent="0.2">
      <c r="D2013" s="190"/>
    </row>
    <row r="2014" spans="4:4" x14ac:dyDescent="0.2">
      <c r="D2014" s="190"/>
    </row>
    <row r="2015" spans="4:4" x14ac:dyDescent="0.2">
      <c r="D2015" s="190"/>
    </row>
    <row r="2016" spans="4:4" x14ac:dyDescent="0.2">
      <c r="D2016" s="190"/>
    </row>
    <row r="2017" spans="4:4" x14ac:dyDescent="0.2">
      <c r="D2017" s="190"/>
    </row>
    <row r="2018" spans="4:4" x14ac:dyDescent="0.2">
      <c r="D2018" s="190"/>
    </row>
    <row r="2019" spans="4:4" x14ac:dyDescent="0.2">
      <c r="D2019" s="190"/>
    </row>
    <row r="2020" spans="4:4" x14ac:dyDescent="0.2">
      <c r="D2020" s="190"/>
    </row>
    <row r="2021" spans="4:4" x14ac:dyDescent="0.2">
      <c r="D2021" s="190"/>
    </row>
    <row r="2022" spans="4:4" x14ac:dyDescent="0.2">
      <c r="D2022" s="190"/>
    </row>
    <row r="2023" spans="4:4" x14ac:dyDescent="0.2">
      <c r="D2023" s="190"/>
    </row>
    <row r="2024" spans="4:4" x14ac:dyDescent="0.2">
      <c r="D2024" s="190"/>
    </row>
    <row r="2025" spans="4:4" x14ac:dyDescent="0.2">
      <c r="D2025" s="190"/>
    </row>
    <row r="2026" spans="4:4" x14ac:dyDescent="0.2">
      <c r="D2026" s="190"/>
    </row>
    <row r="2027" spans="4:4" x14ac:dyDescent="0.2">
      <c r="D2027" s="190"/>
    </row>
    <row r="2028" spans="4:4" x14ac:dyDescent="0.2">
      <c r="D2028" s="190"/>
    </row>
    <row r="2029" spans="4:4" x14ac:dyDescent="0.2">
      <c r="D2029" s="190"/>
    </row>
    <row r="2030" spans="4:4" x14ac:dyDescent="0.2">
      <c r="D2030" s="190"/>
    </row>
    <row r="2031" spans="4:4" x14ac:dyDescent="0.2">
      <c r="D2031" s="190"/>
    </row>
    <row r="2032" spans="4:4" x14ac:dyDescent="0.2">
      <c r="D2032" s="190"/>
    </row>
    <row r="2033" spans="4:4" x14ac:dyDescent="0.2">
      <c r="D2033" s="190"/>
    </row>
    <row r="2034" spans="4:4" x14ac:dyDescent="0.2">
      <c r="D2034" s="190"/>
    </row>
    <row r="2035" spans="4:4" x14ac:dyDescent="0.2">
      <c r="D2035" s="190"/>
    </row>
    <row r="2036" spans="4:4" x14ac:dyDescent="0.2">
      <c r="D2036" s="190"/>
    </row>
    <row r="2037" spans="4:4" x14ac:dyDescent="0.2">
      <c r="D2037" s="190"/>
    </row>
    <row r="2038" spans="4:4" x14ac:dyDescent="0.2">
      <c r="D2038" s="190"/>
    </row>
    <row r="2039" spans="4:4" x14ac:dyDescent="0.2">
      <c r="D2039" s="190"/>
    </row>
    <row r="2040" spans="4:4" x14ac:dyDescent="0.2">
      <c r="D2040" s="190"/>
    </row>
    <row r="2041" spans="4:4" x14ac:dyDescent="0.2">
      <c r="D2041" s="190"/>
    </row>
    <row r="2042" spans="4:4" x14ac:dyDescent="0.2">
      <c r="D2042" s="190"/>
    </row>
    <row r="2043" spans="4:4" x14ac:dyDescent="0.2">
      <c r="D2043" s="190"/>
    </row>
    <row r="2044" spans="4:4" x14ac:dyDescent="0.2">
      <c r="D2044" s="190"/>
    </row>
    <row r="2045" spans="4:4" x14ac:dyDescent="0.2">
      <c r="D2045" s="190"/>
    </row>
    <row r="2046" spans="4:4" x14ac:dyDescent="0.2">
      <c r="D2046" s="190"/>
    </row>
    <row r="2047" spans="4:4" x14ac:dyDescent="0.2">
      <c r="D2047" s="190"/>
    </row>
    <row r="2048" spans="4:4" x14ac:dyDescent="0.2">
      <c r="D2048" s="190"/>
    </row>
    <row r="2049" spans="4:4" x14ac:dyDescent="0.2">
      <c r="D2049" s="190"/>
    </row>
    <row r="2050" spans="4:4" x14ac:dyDescent="0.2">
      <c r="D2050" s="190"/>
    </row>
    <row r="2051" spans="4:4" x14ac:dyDescent="0.2">
      <c r="D2051" s="190"/>
    </row>
    <row r="2052" spans="4:4" x14ac:dyDescent="0.2">
      <c r="D2052" s="190"/>
    </row>
    <row r="2053" spans="4:4" x14ac:dyDescent="0.2">
      <c r="D2053" s="190"/>
    </row>
    <row r="2054" spans="4:4" x14ac:dyDescent="0.2">
      <c r="D2054" s="190"/>
    </row>
    <row r="2055" spans="4:4" x14ac:dyDescent="0.2">
      <c r="D2055" s="190"/>
    </row>
    <row r="2056" spans="4:4" x14ac:dyDescent="0.2">
      <c r="D2056" s="190"/>
    </row>
    <row r="2057" spans="4:4" x14ac:dyDescent="0.2">
      <c r="D2057" s="190"/>
    </row>
    <row r="2058" spans="4:4" x14ac:dyDescent="0.2">
      <c r="D2058" s="190"/>
    </row>
    <row r="2059" spans="4:4" x14ac:dyDescent="0.2">
      <c r="D2059" s="190"/>
    </row>
    <row r="2060" spans="4:4" x14ac:dyDescent="0.2">
      <c r="D2060" s="190"/>
    </row>
    <row r="2061" spans="4:4" x14ac:dyDescent="0.2">
      <c r="D2061" s="190"/>
    </row>
    <row r="2062" spans="4:4" x14ac:dyDescent="0.2">
      <c r="D2062" s="190"/>
    </row>
    <row r="2063" spans="4:4" x14ac:dyDescent="0.2">
      <c r="D2063" s="190"/>
    </row>
    <row r="2064" spans="4:4" x14ac:dyDescent="0.2">
      <c r="D2064" s="190"/>
    </row>
    <row r="2065" spans="4:4" x14ac:dyDescent="0.2">
      <c r="D2065" s="190"/>
    </row>
    <row r="2066" spans="4:4" x14ac:dyDescent="0.2">
      <c r="D2066" s="190"/>
    </row>
    <row r="2067" spans="4:4" x14ac:dyDescent="0.2">
      <c r="D2067" s="190"/>
    </row>
    <row r="2068" spans="4:4" x14ac:dyDescent="0.2">
      <c r="D2068" s="190"/>
    </row>
    <row r="2069" spans="4:4" x14ac:dyDescent="0.2">
      <c r="D2069" s="190"/>
    </row>
    <row r="2070" spans="4:4" x14ac:dyDescent="0.2">
      <c r="D2070" s="190"/>
    </row>
    <row r="2071" spans="4:4" x14ac:dyDescent="0.2">
      <c r="D2071" s="190"/>
    </row>
    <row r="2072" spans="4:4" x14ac:dyDescent="0.2">
      <c r="D2072" s="190"/>
    </row>
    <row r="2073" spans="4:4" x14ac:dyDescent="0.2">
      <c r="D2073" s="190"/>
    </row>
    <row r="2074" spans="4:4" x14ac:dyDescent="0.2">
      <c r="D2074" s="190"/>
    </row>
    <row r="2075" spans="4:4" x14ac:dyDescent="0.2">
      <c r="D2075" s="190"/>
    </row>
    <row r="2076" spans="4:4" x14ac:dyDescent="0.2">
      <c r="D2076" s="190"/>
    </row>
    <row r="2077" spans="4:4" x14ac:dyDescent="0.2">
      <c r="D2077" s="190"/>
    </row>
    <row r="2078" spans="4:4" x14ac:dyDescent="0.2">
      <c r="D2078" s="190"/>
    </row>
    <row r="2079" spans="4:4" x14ac:dyDescent="0.2">
      <c r="D2079" s="190"/>
    </row>
    <row r="2080" spans="4:4" x14ac:dyDescent="0.2">
      <c r="D2080" s="190"/>
    </row>
    <row r="2081" spans="4:4" x14ac:dyDescent="0.2">
      <c r="D2081" s="190"/>
    </row>
    <row r="2082" spans="4:4" x14ac:dyDescent="0.2">
      <c r="D2082" s="190"/>
    </row>
    <row r="2083" spans="4:4" x14ac:dyDescent="0.2">
      <c r="D2083" s="190"/>
    </row>
    <row r="2084" spans="4:4" x14ac:dyDescent="0.2">
      <c r="D2084" s="190"/>
    </row>
    <row r="2085" spans="4:4" x14ac:dyDescent="0.2">
      <c r="D2085" s="190"/>
    </row>
    <row r="2086" spans="4:4" x14ac:dyDescent="0.2">
      <c r="D2086" s="190"/>
    </row>
    <row r="2087" spans="4:4" x14ac:dyDescent="0.2">
      <c r="D2087" s="190"/>
    </row>
    <row r="2088" spans="4:4" x14ac:dyDescent="0.2">
      <c r="D2088" s="190"/>
    </row>
    <row r="2089" spans="4:4" x14ac:dyDescent="0.2">
      <c r="D2089" s="190"/>
    </row>
    <row r="2090" spans="4:4" x14ac:dyDescent="0.2">
      <c r="D2090" s="190"/>
    </row>
    <row r="2091" spans="4:4" x14ac:dyDescent="0.2">
      <c r="D2091" s="190"/>
    </row>
    <row r="2092" spans="4:4" x14ac:dyDescent="0.2">
      <c r="D2092" s="190"/>
    </row>
    <row r="2093" spans="4:4" x14ac:dyDescent="0.2">
      <c r="D2093" s="190"/>
    </row>
    <row r="2094" spans="4:4" x14ac:dyDescent="0.2">
      <c r="D2094" s="190"/>
    </row>
    <row r="2095" spans="4:4" x14ac:dyDescent="0.2">
      <c r="D2095" s="190"/>
    </row>
    <row r="2096" spans="4:4" x14ac:dyDescent="0.2">
      <c r="D2096" s="190"/>
    </row>
    <row r="2097" spans="4:4" x14ac:dyDescent="0.2">
      <c r="D2097" s="190"/>
    </row>
    <row r="2098" spans="4:4" x14ac:dyDescent="0.2">
      <c r="D2098" s="190"/>
    </row>
    <row r="2099" spans="4:4" x14ac:dyDescent="0.2">
      <c r="D2099" s="190"/>
    </row>
    <row r="2100" spans="4:4" x14ac:dyDescent="0.2">
      <c r="D2100" s="190"/>
    </row>
    <row r="2101" spans="4:4" x14ac:dyDescent="0.2">
      <c r="D2101" s="190"/>
    </row>
    <row r="2102" spans="4:4" x14ac:dyDescent="0.2">
      <c r="D2102" s="190"/>
    </row>
    <row r="2103" spans="4:4" x14ac:dyDescent="0.2">
      <c r="D2103" s="190"/>
    </row>
    <row r="2104" spans="4:4" x14ac:dyDescent="0.2">
      <c r="D2104" s="190"/>
    </row>
    <row r="2105" spans="4:4" x14ac:dyDescent="0.2">
      <c r="D2105" s="190"/>
    </row>
    <row r="2106" spans="4:4" x14ac:dyDescent="0.2">
      <c r="D2106" s="190"/>
    </row>
    <row r="2107" spans="4:4" x14ac:dyDescent="0.2">
      <c r="D2107" s="190"/>
    </row>
    <row r="2108" spans="4:4" x14ac:dyDescent="0.2">
      <c r="D2108" s="190"/>
    </row>
    <row r="2109" spans="4:4" x14ac:dyDescent="0.2">
      <c r="D2109" s="190"/>
    </row>
    <row r="2110" spans="4:4" x14ac:dyDescent="0.2">
      <c r="D2110" s="190"/>
    </row>
    <row r="2111" spans="4:4" x14ac:dyDescent="0.2">
      <c r="D2111" s="190"/>
    </row>
    <row r="2112" spans="4:4" x14ac:dyDescent="0.2">
      <c r="D2112" s="190"/>
    </row>
    <row r="2113" spans="4:4" x14ac:dyDescent="0.2">
      <c r="D2113" s="190"/>
    </row>
    <row r="2114" spans="4:4" x14ac:dyDescent="0.2">
      <c r="D2114" s="190"/>
    </row>
    <row r="2115" spans="4:4" x14ac:dyDescent="0.2">
      <c r="D2115" s="190"/>
    </row>
    <row r="2116" spans="4:4" x14ac:dyDescent="0.2">
      <c r="D2116" s="190"/>
    </row>
    <row r="2117" spans="4:4" x14ac:dyDescent="0.2">
      <c r="D2117" s="190"/>
    </row>
    <row r="2118" spans="4:4" x14ac:dyDescent="0.2">
      <c r="D2118" s="190"/>
    </row>
    <row r="2119" spans="4:4" x14ac:dyDescent="0.2">
      <c r="D2119" s="190"/>
    </row>
    <row r="2120" spans="4:4" x14ac:dyDescent="0.2">
      <c r="D2120" s="190"/>
    </row>
    <row r="2121" spans="4:4" x14ac:dyDescent="0.2">
      <c r="D2121" s="190"/>
    </row>
    <row r="2122" spans="4:4" x14ac:dyDescent="0.2">
      <c r="D2122" s="190"/>
    </row>
    <row r="2123" spans="4:4" x14ac:dyDescent="0.2">
      <c r="D2123" s="190"/>
    </row>
    <row r="2124" spans="4:4" x14ac:dyDescent="0.2">
      <c r="D2124" s="190"/>
    </row>
    <row r="2125" spans="4:4" x14ac:dyDescent="0.2">
      <c r="D2125" s="190"/>
    </row>
    <row r="2126" spans="4:4" x14ac:dyDescent="0.2">
      <c r="D2126" s="190"/>
    </row>
    <row r="2127" spans="4:4" x14ac:dyDescent="0.2">
      <c r="D2127" s="190"/>
    </row>
    <row r="2128" spans="4:4" x14ac:dyDescent="0.2">
      <c r="D2128" s="190"/>
    </row>
    <row r="2129" spans="4:4" x14ac:dyDescent="0.2">
      <c r="D2129" s="190"/>
    </row>
    <row r="2130" spans="4:4" x14ac:dyDescent="0.2">
      <c r="D2130" s="190"/>
    </row>
    <row r="2131" spans="4:4" x14ac:dyDescent="0.2">
      <c r="D2131" s="190"/>
    </row>
    <row r="2132" spans="4:4" x14ac:dyDescent="0.2">
      <c r="D2132" s="190"/>
    </row>
    <row r="2133" spans="4:4" x14ac:dyDescent="0.2">
      <c r="D2133" s="190"/>
    </row>
    <row r="2134" spans="4:4" x14ac:dyDescent="0.2">
      <c r="D2134" s="190"/>
    </row>
    <row r="2135" spans="4:4" x14ac:dyDescent="0.2">
      <c r="D2135" s="190"/>
    </row>
    <row r="2136" spans="4:4" x14ac:dyDescent="0.2">
      <c r="D2136" s="190"/>
    </row>
    <row r="2137" spans="4:4" x14ac:dyDescent="0.2">
      <c r="D2137" s="190"/>
    </row>
    <row r="2138" spans="4:4" x14ac:dyDescent="0.2">
      <c r="D2138" s="190"/>
    </row>
    <row r="2139" spans="4:4" x14ac:dyDescent="0.2">
      <c r="D2139" s="190"/>
    </row>
    <row r="2140" spans="4:4" x14ac:dyDescent="0.2">
      <c r="D2140" s="190"/>
    </row>
    <row r="2141" spans="4:4" x14ac:dyDescent="0.2">
      <c r="D2141" s="190"/>
    </row>
    <row r="2142" spans="4:4" x14ac:dyDescent="0.2">
      <c r="D2142" s="190"/>
    </row>
    <row r="2143" spans="4:4" x14ac:dyDescent="0.2">
      <c r="D2143" s="190"/>
    </row>
    <row r="2144" spans="4:4" x14ac:dyDescent="0.2">
      <c r="D2144" s="190"/>
    </row>
    <row r="2145" spans="4:4" x14ac:dyDescent="0.2">
      <c r="D2145" s="190"/>
    </row>
    <row r="2146" spans="4:4" x14ac:dyDescent="0.2">
      <c r="D2146" s="190"/>
    </row>
    <row r="2147" spans="4:4" x14ac:dyDescent="0.2">
      <c r="D2147" s="190"/>
    </row>
    <row r="2148" spans="4:4" x14ac:dyDescent="0.2">
      <c r="D2148" s="190"/>
    </row>
    <row r="2149" spans="4:4" x14ac:dyDescent="0.2">
      <c r="D2149" s="190"/>
    </row>
    <row r="2150" spans="4:4" x14ac:dyDescent="0.2">
      <c r="D2150" s="190"/>
    </row>
    <row r="2151" spans="4:4" x14ac:dyDescent="0.2">
      <c r="D2151" s="190"/>
    </row>
    <row r="2152" spans="4:4" x14ac:dyDescent="0.2">
      <c r="D2152" s="190"/>
    </row>
    <row r="2153" spans="4:4" x14ac:dyDescent="0.2">
      <c r="D2153" s="190"/>
    </row>
    <row r="2154" spans="4:4" x14ac:dyDescent="0.2">
      <c r="D2154" s="190"/>
    </row>
    <row r="2155" spans="4:4" x14ac:dyDescent="0.2">
      <c r="D2155" s="190"/>
    </row>
    <row r="2156" spans="4:4" x14ac:dyDescent="0.2">
      <c r="D2156" s="190"/>
    </row>
    <row r="2157" spans="4:4" x14ac:dyDescent="0.2">
      <c r="D2157" s="190"/>
    </row>
    <row r="2158" spans="4:4" x14ac:dyDescent="0.2">
      <c r="D2158" s="190"/>
    </row>
    <row r="2159" spans="4:4" x14ac:dyDescent="0.2">
      <c r="D2159" s="190"/>
    </row>
    <row r="2160" spans="4:4" x14ac:dyDescent="0.2">
      <c r="D2160" s="190"/>
    </row>
    <row r="2161" spans="4:4" x14ac:dyDescent="0.2">
      <c r="D2161" s="190"/>
    </row>
    <row r="2162" spans="4:4" x14ac:dyDescent="0.2">
      <c r="D2162" s="190"/>
    </row>
    <row r="2163" spans="4:4" x14ac:dyDescent="0.2">
      <c r="D2163" s="190"/>
    </row>
    <row r="2164" spans="4:4" x14ac:dyDescent="0.2">
      <c r="D2164" s="190"/>
    </row>
    <row r="2165" spans="4:4" x14ac:dyDescent="0.2">
      <c r="D2165" s="190"/>
    </row>
    <row r="2166" spans="4:4" x14ac:dyDescent="0.2">
      <c r="D2166" s="190"/>
    </row>
    <row r="2167" spans="4:4" x14ac:dyDescent="0.2">
      <c r="D2167" s="190"/>
    </row>
    <row r="2168" spans="4:4" x14ac:dyDescent="0.2">
      <c r="D2168" s="190"/>
    </row>
    <row r="2169" spans="4:4" x14ac:dyDescent="0.2">
      <c r="D2169" s="190"/>
    </row>
    <row r="2170" spans="4:4" x14ac:dyDescent="0.2">
      <c r="D2170" s="190"/>
    </row>
    <row r="2171" spans="4:4" x14ac:dyDescent="0.2">
      <c r="D2171" s="190"/>
    </row>
    <row r="2172" spans="4:4" x14ac:dyDescent="0.2">
      <c r="D2172" s="190"/>
    </row>
    <row r="2173" spans="4:4" x14ac:dyDescent="0.2">
      <c r="D2173" s="190"/>
    </row>
    <row r="2174" spans="4:4" x14ac:dyDescent="0.2">
      <c r="D2174" s="190"/>
    </row>
    <row r="2175" spans="4:4" x14ac:dyDescent="0.2">
      <c r="D2175" s="190"/>
    </row>
    <row r="2176" spans="4:4" x14ac:dyDescent="0.2">
      <c r="D2176" s="190"/>
    </row>
    <row r="2177" spans="4:4" x14ac:dyDescent="0.2">
      <c r="D2177" s="190"/>
    </row>
    <row r="2178" spans="4:4" x14ac:dyDescent="0.2">
      <c r="D2178" s="190"/>
    </row>
    <row r="2179" spans="4:4" x14ac:dyDescent="0.2">
      <c r="D2179" s="190"/>
    </row>
    <row r="2180" spans="4:4" x14ac:dyDescent="0.2">
      <c r="D2180" s="190"/>
    </row>
    <row r="2181" spans="4:4" x14ac:dyDescent="0.2">
      <c r="D2181" s="190"/>
    </row>
    <row r="2182" spans="4:4" x14ac:dyDescent="0.2">
      <c r="D2182" s="190"/>
    </row>
    <row r="2183" spans="4:4" x14ac:dyDescent="0.2">
      <c r="D2183" s="190"/>
    </row>
    <row r="2184" spans="4:4" x14ac:dyDescent="0.2">
      <c r="D2184" s="190"/>
    </row>
    <row r="2185" spans="4:4" x14ac:dyDescent="0.2">
      <c r="D2185" s="190"/>
    </row>
    <row r="2186" spans="4:4" x14ac:dyDescent="0.2">
      <c r="D2186" s="190"/>
    </row>
    <row r="2187" spans="4:4" x14ac:dyDescent="0.2">
      <c r="D2187" s="190"/>
    </row>
    <row r="2188" spans="4:4" x14ac:dyDescent="0.2">
      <c r="D2188" s="190"/>
    </row>
    <row r="2189" spans="4:4" x14ac:dyDescent="0.2">
      <c r="D2189" s="190"/>
    </row>
    <row r="2190" spans="4:4" x14ac:dyDescent="0.2">
      <c r="D2190" s="190"/>
    </row>
    <row r="2191" spans="4:4" x14ac:dyDescent="0.2">
      <c r="D2191" s="190"/>
    </row>
    <row r="2192" spans="4:4" x14ac:dyDescent="0.2">
      <c r="D2192" s="190"/>
    </row>
    <row r="2193" spans="4:4" x14ac:dyDescent="0.2">
      <c r="D2193" s="190"/>
    </row>
    <row r="2194" spans="4:4" x14ac:dyDescent="0.2">
      <c r="D2194" s="190"/>
    </row>
    <row r="2195" spans="4:4" x14ac:dyDescent="0.2">
      <c r="D2195" s="190"/>
    </row>
    <row r="2196" spans="4:4" x14ac:dyDescent="0.2">
      <c r="D2196" s="190"/>
    </row>
    <row r="2197" spans="4:4" x14ac:dyDescent="0.2">
      <c r="D2197" s="190"/>
    </row>
    <row r="2198" spans="4:4" x14ac:dyDescent="0.2">
      <c r="D2198" s="190"/>
    </row>
    <row r="2199" spans="4:4" x14ac:dyDescent="0.2">
      <c r="D2199" s="190"/>
    </row>
    <row r="2200" spans="4:4" x14ac:dyDescent="0.2">
      <c r="D2200" s="190"/>
    </row>
    <row r="2201" spans="4:4" x14ac:dyDescent="0.2">
      <c r="D2201" s="190"/>
    </row>
    <row r="2202" spans="4:4" x14ac:dyDescent="0.2">
      <c r="D2202" s="190"/>
    </row>
    <row r="2203" spans="4:4" x14ac:dyDescent="0.2">
      <c r="D2203" s="190"/>
    </row>
    <row r="2204" spans="4:4" x14ac:dyDescent="0.2">
      <c r="D2204" s="190"/>
    </row>
    <row r="2205" spans="4:4" x14ac:dyDescent="0.2">
      <c r="D2205" s="190"/>
    </row>
    <row r="2206" spans="4:4" x14ac:dyDescent="0.2">
      <c r="D2206" s="190"/>
    </row>
    <row r="2207" spans="4:4" x14ac:dyDescent="0.2">
      <c r="D2207" s="190"/>
    </row>
    <row r="2208" spans="4:4" x14ac:dyDescent="0.2">
      <c r="D2208" s="190"/>
    </row>
    <row r="2209" spans="4:4" x14ac:dyDescent="0.2">
      <c r="D2209" s="190"/>
    </row>
    <row r="2210" spans="4:4" x14ac:dyDescent="0.2">
      <c r="D2210" s="190"/>
    </row>
    <row r="2211" spans="4:4" x14ac:dyDescent="0.2">
      <c r="D2211" s="190"/>
    </row>
    <row r="2212" spans="4:4" x14ac:dyDescent="0.2">
      <c r="D2212" s="190"/>
    </row>
    <row r="2213" spans="4:4" x14ac:dyDescent="0.2">
      <c r="D2213" s="190"/>
    </row>
    <row r="2214" spans="4:4" x14ac:dyDescent="0.2">
      <c r="D2214" s="190"/>
    </row>
    <row r="2215" spans="4:4" x14ac:dyDescent="0.2">
      <c r="D2215" s="190"/>
    </row>
    <row r="2216" spans="4:4" x14ac:dyDescent="0.2">
      <c r="D2216" s="190"/>
    </row>
    <row r="2217" spans="4:4" x14ac:dyDescent="0.2">
      <c r="D2217" s="190"/>
    </row>
    <row r="2218" spans="4:4" x14ac:dyDescent="0.2">
      <c r="D2218" s="190"/>
    </row>
    <row r="2219" spans="4:4" x14ac:dyDescent="0.2">
      <c r="D2219" s="190"/>
    </row>
    <row r="2220" spans="4:4" x14ac:dyDescent="0.2">
      <c r="D2220" s="190"/>
    </row>
    <row r="2221" spans="4:4" x14ac:dyDescent="0.2">
      <c r="D2221" s="190"/>
    </row>
    <row r="2222" spans="4:4" x14ac:dyDescent="0.2">
      <c r="D2222" s="190"/>
    </row>
    <row r="2223" spans="4:4" x14ac:dyDescent="0.2">
      <c r="D2223" s="190"/>
    </row>
    <row r="2224" spans="4:4" x14ac:dyDescent="0.2">
      <c r="D2224" s="190"/>
    </row>
    <row r="2225" spans="4:4" x14ac:dyDescent="0.2">
      <c r="D2225" s="190"/>
    </row>
    <row r="2226" spans="4:4" x14ac:dyDescent="0.2">
      <c r="D2226" s="190"/>
    </row>
    <row r="2227" spans="4:4" x14ac:dyDescent="0.2">
      <c r="D2227" s="190"/>
    </row>
    <row r="2228" spans="4:4" x14ac:dyDescent="0.2">
      <c r="D2228" s="190"/>
    </row>
    <row r="2229" spans="4:4" x14ac:dyDescent="0.2">
      <c r="D2229" s="190"/>
    </row>
    <row r="2230" spans="4:4" x14ac:dyDescent="0.2">
      <c r="D2230" s="190"/>
    </row>
    <row r="2231" spans="4:4" x14ac:dyDescent="0.2">
      <c r="D2231" s="190"/>
    </row>
    <row r="2232" spans="4:4" x14ac:dyDescent="0.2">
      <c r="D2232" s="190"/>
    </row>
    <row r="2233" spans="4:4" x14ac:dyDescent="0.2">
      <c r="D2233" s="190"/>
    </row>
    <row r="2234" spans="4:4" x14ac:dyDescent="0.2">
      <c r="D2234" s="190"/>
    </row>
    <row r="2235" spans="4:4" x14ac:dyDescent="0.2">
      <c r="D2235" s="190"/>
    </row>
    <row r="2236" spans="4:4" x14ac:dyDescent="0.2">
      <c r="D2236" s="190"/>
    </row>
    <row r="2237" spans="4:4" x14ac:dyDescent="0.2">
      <c r="D2237" s="190"/>
    </row>
    <row r="2238" spans="4:4" x14ac:dyDescent="0.2">
      <c r="D2238" s="190"/>
    </row>
    <row r="2239" spans="4:4" x14ac:dyDescent="0.2">
      <c r="D2239" s="190"/>
    </row>
    <row r="2240" spans="4:4" x14ac:dyDescent="0.2">
      <c r="D2240" s="190"/>
    </row>
    <row r="2241" spans="4:4" x14ac:dyDescent="0.2">
      <c r="D2241" s="190"/>
    </row>
    <row r="2242" spans="4:4" x14ac:dyDescent="0.2">
      <c r="D2242" s="190"/>
    </row>
    <row r="2243" spans="4:4" x14ac:dyDescent="0.2">
      <c r="D2243" s="190"/>
    </row>
    <row r="2244" spans="4:4" x14ac:dyDescent="0.2">
      <c r="D2244" s="190"/>
    </row>
    <row r="2245" spans="4:4" x14ac:dyDescent="0.2">
      <c r="D2245" s="190"/>
    </row>
    <row r="2246" spans="4:4" x14ac:dyDescent="0.2">
      <c r="D2246" s="190"/>
    </row>
    <row r="2247" spans="4:4" x14ac:dyDescent="0.2">
      <c r="D2247" s="190"/>
    </row>
    <row r="2248" spans="4:4" x14ac:dyDescent="0.2">
      <c r="D2248" s="190"/>
    </row>
    <row r="2249" spans="4:4" x14ac:dyDescent="0.2">
      <c r="D2249" s="190"/>
    </row>
    <row r="2250" spans="4:4" x14ac:dyDescent="0.2">
      <c r="D2250" s="190"/>
    </row>
    <row r="2251" spans="4:4" x14ac:dyDescent="0.2">
      <c r="D2251" s="190"/>
    </row>
    <row r="2252" spans="4:4" x14ac:dyDescent="0.2">
      <c r="D2252" s="190"/>
    </row>
    <row r="2253" spans="4:4" x14ac:dyDescent="0.2">
      <c r="D2253" s="190"/>
    </row>
    <row r="2254" spans="4:4" x14ac:dyDescent="0.2">
      <c r="D2254" s="190"/>
    </row>
    <row r="2255" spans="4:4" x14ac:dyDescent="0.2">
      <c r="D2255" s="190"/>
    </row>
    <row r="2256" spans="4:4" x14ac:dyDescent="0.2">
      <c r="D2256" s="190"/>
    </row>
    <row r="2257" spans="4:4" x14ac:dyDescent="0.2">
      <c r="D2257" s="190"/>
    </row>
    <row r="2258" spans="4:4" x14ac:dyDescent="0.2">
      <c r="D2258" s="190"/>
    </row>
    <row r="2259" spans="4:4" x14ac:dyDescent="0.2">
      <c r="D2259" s="190"/>
    </row>
    <row r="2260" spans="4:4" x14ac:dyDescent="0.2">
      <c r="D2260" s="190"/>
    </row>
    <row r="2261" spans="4:4" x14ac:dyDescent="0.2">
      <c r="D2261" s="190"/>
    </row>
    <row r="2262" spans="4:4" x14ac:dyDescent="0.2">
      <c r="D2262" s="190"/>
    </row>
    <row r="2263" spans="4:4" x14ac:dyDescent="0.2">
      <c r="D2263" s="190"/>
    </row>
    <row r="2264" spans="4:4" x14ac:dyDescent="0.2">
      <c r="D2264" s="190"/>
    </row>
    <row r="2265" spans="4:4" x14ac:dyDescent="0.2">
      <c r="D2265" s="190"/>
    </row>
    <row r="2266" spans="4:4" x14ac:dyDescent="0.2">
      <c r="D2266" s="190"/>
    </row>
    <row r="2267" spans="4:4" x14ac:dyDescent="0.2">
      <c r="D2267" s="190"/>
    </row>
    <row r="2268" spans="4:4" x14ac:dyDescent="0.2">
      <c r="D2268" s="190"/>
    </row>
    <row r="2269" spans="4:4" x14ac:dyDescent="0.2">
      <c r="D2269" s="190"/>
    </row>
    <row r="2270" spans="4:4" x14ac:dyDescent="0.2">
      <c r="D2270" s="190"/>
    </row>
    <row r="2271" spans="4:4" x14ac:dyDescent="0.2">
      <c r="D2271" s="190"/>
    </row>
    <row r="2272" spans="4:4" x14ac:dyDescent="0.2">
      <c r="D2272" s="190"/>
    </row>
    <row r="2273" spans="4:4" x14ac:dyDescent="0.2">
      <c r="D2273" s="190"/>
    </row>
    <row r="2274" spans="4:4" x14ac:dyDescent="0.2">
      <c r="D2274" s="190"/>
    </row>
    <row r="2275" spans="4:4" x14ac:dyDescent="0.2">
      <c r="D2275" s="190"/>
    </row>
    <row r="2276" spans="4:4" x14ac:dyDescent="0.2">
      <c r="D2276" s="190"/>
    </row>
    <row r="2277" spans="4:4" x14ac:dyDescent="0.2">
      <c r="D2277" s="190"/>
    </row>
    <row r="2278" spans="4:4" x14ac:dyDescent="0.2">
      <c r="D2278" s="190"/>
    </row>
    <row r="2279" spans="4:4" x14ac:dyDescent="0.2">
      <c r="D2279" s="190"/>
    </row>
    <row r="2280" spans="4:4" x14ac:dyDescent="0.2">
      <c r="D2280" s="190"/>
    </row>
    <row r="2281" spans="4:4" x14ac:dyDescent="0.2">
      <c r="D2281" s="190"/>
    </row>
    <row r="2282" spans="4:4" x14ac:dyDescent="0.2">
      <c r="D2282" s="190"/>
    </row>
    <row r="2283" spans="4:4" x14ac:dyDescent="0.2">
      <c r="D2283" s="190"/>
    </row>
    <row r="2284" spans="4:4" x14ac:dyDescent="0.2">
      <c r="D2284" s="190"/>
    </row>
    <row r="2285" spans="4:4" x14ac:dyDescent="0.2">
      <c r="D2285" s="190"/>
    </row>
    <row r="2286" spans="4:4" x14ac:dyDescent="0.2">
      <c r="D2286" s="190"/>
    </row>
    <row r="2287" spans="4:4" x14ac:dyDescent="0.2">
      <c r="D2287" s="190"/>
    </row>
    <row r="2288" spans="4:4" x14ac:dyDescent="0.2">
      <c r="D2288" s="190"/>
    </row>
    <row r="2289" spans="4:4" x14ac:dyDescent="0.2">
      <c r="D2289" s="190"/>
    </row>
    <row r="2290" spans="4:4" x14ac:dyDescent="0.2">
      <c r="D2290" s="190"/>
    </row>
    <row r="2291" spans="4:4" x14ac:dyDescent="0.2">
      <c r="D2291" s="190"/>
    </row>
    <row r="2292" spans="4:4" x14ac:dyDescent="0.2">
      <c r="D2292" s="190"/>
    </row>
    <row r="2293" spans="4:4" x14ac:dyDescent="0.2">
      <c r="D2293" s="190"/>
    </row>
    <row r="2294" spans="4:4" x14ac:dyDescent="0.2">
      <c r="D2294" s="190"/>
    </row>
    <row r="2295" spans="4:4" x14ac:dyDescent="0.2">
      <c r="D2295" s="190"/>
    </row>
    <row r="2296" spans="4:4" x14ac:dyDescent="0.2">
      <c r="D2296" s="190"/>
    </row>
    <row r="2297" spans="4:4" x14ac:dyDescent="0.2">
      <c r="D2297" s="190"/>
    </row>
    <row r="2298" spans="4:4" x14ac:dyDescent="0.2">
      <c r="D2298" s="190"/>
    </row>
    <row r="2299" spans="4:4" x14ac:dyDescent="0.2">
      <c r="D2299" s="190"/>
    </row>
    <row r="2300" spans="4:4" x14ac:dyDescent="0.2">
      <c r="D2300" s="190"/>
    </row>
    <row r="2301" spans="4:4" x14ac:dyDescent="0.2">
      <c r="D2301" s="190"/>
    </row>
    <row r="2302" spans="4:4" x14ac:dyDescent="0.2">
      <c r="D2302" s="190"/>
    </row>
    <row r="2303" spans="4:4" x14ac:dyDescent="0.2">
      <c r="D2303" s="190"/>
    </row>
    <row r="2304" spans="4:4" x14ac:dyDescent="0.2">
      <c r="D2304" s="190"/>
    </row>
    <row r="2305" spans="4:4" x14ac:dyDescent="0.2">
      <c r="D2305" s="190"/>
    </row>
    <row r="2306" spans="4:4" x14ac:dyDescent="0.2">
      <c r="D2306" s="190"/>
    </row>
    <row r="2307" spans="4:4" x14ac:dyDescent="0.2">
      <c r="D2307" s="190"/>
    </row>
    <row r="2308" spans="4:4" x14ac:dyDescent="0.2">
      <c r="D2308" s="190"/>
    </row>
    <row r="2309" spans="4:4" x14ac:dyDescent="0.2">
      <c r="D2309" s="190"/>
    </row>
    <row r="2310" spans="4:4" x14ac:dyDescent="0.2">
      <c r="D2310" s="190"/>
    </row>
    <row r="2311" spans="4:4" x14ac:dyDescent="0.2">
      <c r="D2311" s="190"/>
    </row>
    <row r="2312" spans="4:4" x14ac:dyDescent="0.2">
      <c r="D2312" s="190"/>
    </row>
    <row r="2313" spans="4:4" x14ac:dyDescent="0.2">
      <c r="D2313" s="190"/>
    </row>
    <row r="2314" spans="4:4" x14ac:dyDescent="0.2">
      <c r="D2314" s="190"/>
    </row>
    <row r="2315" spans="4:4" x14ac:dyDescent="0.2">
      <c r="D2315" s="190"/>
    </row>
    <row r="2316" spans="4:4" x14ac:dyDescent="0.2">
      <c r="D2316" s="190"/>
    </row>
    <row r="2317" spans="4:4" x14ac:dyDescent="0.2">
      <c r="D2317" s="190"/>
    </row>
    <row r="2318" spans="4:4" x14ac:dyDescent="0.2">
      <c r="D2318" s="190"/>
    </row>
    <row r="2319" spans="4:4" x14ac:dyDescent="0.2">
      <c r="D2319" s="190"/>
    </row>
    <row r="2320" spans="4:4" x14ac:dyDescent="0.2">
      <c r="D2320" s="190"/>
    </row>
    <row r="2321" spans="4:4" x14ac:dyDescent="0.2">
      <c r="D2321" s="190"/>
    </row>
    <row r="2322" spans="4:4" x14ac:dyDescent="0.2">
      <c r="D2322" s="190"/>
    </row>
    <row r="2323" spans="4:4" x14ac:dyDescent="0.2">
      <c r="D2323" s="190"/>
    </row>
    <row r="2324" spans="4:4" x14ac:dyDescent="0.2">
      <c r="D2324" s="190"/>
    </row>
    <row r="2325" spans="4:4" x14ac:dyDescent="0.2">
      <c r="D2325" s="190"/>
    </row>
    <row r="2326" spans="4:4" x14ac:dyDescent="0.2">
      <c r="D2326" s="190"/>
    </row>
    <row r="2327" spans="4:4" x14ac:dyDescent="0.2">
      <c r="D2327" s="190"/>
    </row>
    <row r="2328" spans="4:4" x14ac:dyDescent="0.2">
      <c r="D2328" s="190"/>
    </row>
    <row r="2329" spans="4:4" x14ac:dyDescent="0.2">
      <c r="D2329" s="190"/>
    </row>
    <row r="2330" spans="4:4" x14ac:dyDescent="0.2">
      <c r="D2330" s="190"/>
    </row>
    <row r="2331" spans="4:4" x14ac:dyDescent="0.2">
      <c r="D2331" s="190"/>
    </row>
    <row r="2332" spans="4:4" x14ac:dyDescent="0.2">
      <c r="D2332" s="190"/>
    </row>
    <row r="2333" spans="4:4" x14ac:dyDescent="0.2">
      <c r="D2333" s="190"/>
    </row>
    <row r="2334" spans="4:4" x14ac:dyDescent="0.2">
      <c r="D2334" s="190"/>
    </row>
    <row r="2335" spans="4:4" x14ac:dyDescent="0.2">
      <c r="D2335" s="190"/>
    </row>
    <row r="2336" spans="4:4" x14ac:dyDescent="0.2">
      <c r="D2336" s="190"/>
    </row>
    <row r="2337" spans="4:4" x14ac:dyDescent="0.2">
      <c r="D2337" s="190"/>
    </row>
    <row r="2338" spans="4:4" x14ac:dyDescent="0.2">
      <c r="D2338" s="190"/>
    </row>
    <row r="2339" spans="4:4" x14ac:dyDescent="0.2">
      <c r="D2339" s="190"/>
    </row>
    <row r="2340" spans="4:4" x14ac:dyDescent="0.2">
      <c r="D2340" s="190"/>
    </row>
    <row r="2341" spans="4:4" x14ac:dyDescent="0.2">
      <c r="D2341" s="190"/>
    </row>
    <row r="2342" spans="4:4" x14ac:dyDescent="0.2">
      <c r="D2342" s="190"/>
    </row>
    <row r="2343" spans="4:4" x14ac:dyDescent="0.2">
      <c r="D2343" s="190"/>
    </row>
    <row r="2344" spans="4:4" x14ac:dyDescent="0.2">
      <c r="D2344" s="190"/>
    </row>
    <row r="2345" spans="4:4" x14ac:dyDescent="0.2">
      <c r="D2345" s="190"/>
    </row>
    <row r="2346" spans="4:4" x14ac:dyDescent="0.2">
      <c r="D2346" s="190"/>
    </row>
    <row r="2347" spans="4:4" x14ac:dyDescent="0.2">
      <c r="D2347" s="190"/>
    </row>
    <row r="2348" spans="4:4" x14ac:dyDescent="0.2">
      <c r="D2348" s="190"/>
    </row>
    <row r="2349" spans="4:4" x14ac:dyDescent="0.2">
      <c r="D2349" s="190"/>
    </row>
    <row r="2350" spans="4:4" x14ac:dyDescent="0.2">
      <c r="D2350" s="190"/>
    </row>
    <row r="2351" spans="4:4" x14ac:dyDescent="0.2">
      <c r="D2351" s="190"/>
    </row>
    <row r="2352" spans="4:4" x14ac:dyDescent="0.2">
      <c r="D2352" s="190"/>
    </row>
    <row r="2353" spans="4:4" x14ac:dyDescent="0.2">
      <c r="D2353" s="190"/>
    </row>
    <row r="2354" spans="4:4" x14ac:dyDescent="0.2">
      <c r="D2354" s="190"/>
    </row>
    <row r="2355" spans="4:4" x14ac:dyDescent="0.2">
      <c r="D2355" s="190"/>
    </row>
    <row r="2356" spans="4:4" x14ac:dyDescent="0.2">
      <c r="D2356" s="190"/>
    </row>
    <row r="2357" spans="4:4" x14ac:dyDescent="0.2">
      <c r="D2357" s="190"/>
    </row>
    <row r="2358" spans="4:4" x14ac:dyDescent="0.2">
      <c r="D2358" s="190"/>
    </row>
    <row r="2359" spans="4:4" x14ac:dyDescent="0.2">
      <c r="D2359" s="190"/>
    </row>
    <row r="2360" spans="4:4" x14ac:dyDescent="0.2">
      <c r="D2360" s="190"/>
    </row>
    <row r="2361" spans="4:4" x14ac:dyDescent="0.2">
      <c r="D2361" s="190"/>
    </row>
    <row r="2362" spans="4:4" x14ac:dyDescent="0.2">
      <c r="D2362" s="190"/>
    </row>
    <row r="2363" spans="4:4" x14ac:dyDescent="0.2">
      <c r="D2363" s="190"/>
    </row>
    <row r="2364" spans="4:4" x14ac:dyDescent="0.2">
      <c r="D2364" s="190"/>
    </row>
    <row r="2365" spans="4:4" x14ac:dyDescent="0.2">
      <c r="D2365" s="190"/>
    </row>
    <row r="2366" spans="4:4" x14ac:dyDescent="0.2">
      <c r="D2366" s="190"/>
    </row>
    <row r="2367" spans="4:4" x14ac:dyDescent="0.2">
      <c r="D2367" s="190"/>
    </row>
    <row r="2368" spans="4:4" x14ac:dyDescent="0.2">
      <c r="D2368" s="190"/>
    </row>
    <row r="2369" spans="4:4" x14ac:dyDescent="0.2">
      <c r="D2369" s="190"/>
    </row>
    <row r="2370" spans="4:4" x14ac:dyDescent="0.2">
      <c r="D2370" s="190"/>
    </row>
    <row r="2371" spans="4:4" x14ac:dyDescent="0.2">
      <c r="D2371" s="190"/>
    </row>
    <row r="2372" spans="4:4" x14ac:dyDescent="0.2">
      <c r="D2372" s="190"/>
    </row>
    <row r="2373" spans="4:4" x14ac:dyDescent="0.2">
      <c r="D2373" s="190"/>
    </row>
    <row r="2374" spans="4:4" x14ac:dyDescent="0.2">
      <c r="D2374" s="190"/>
    </row>
    <row r="2375" spans="4:4" x14ac:dyDescent="0.2">
      <c r="D2375" s="190"/>
    </row>
    <row r="2376" spans="4:4" x14ac:dyDescent="0.2">
      <c r="D2376" s="190"/>
    </row>
    <row r="2377" spans="4:4" x14ac:dyDescent="0.2">
      <c r="D2377" s="190"/>
    </row>
    <row r="2378" spans="4:4" x14ac:dyDescent="0.2">
      <c r="D2378" s="190"/>
    </row>
    <row r="2379" spans="4:4" x14ac:dyDescent="0.2">
      <c r="D2379" s="190"/>
    </row>
    <row r="2380" spans="4:4" x14ac:dyDescent="0.2">
      <c r="D2380" s="190"/>
    </row>
    <row r="2381" spans="4:4" x14ac:dyDescent="0.2">
      <c r="D2381" s="190"/>
    </row>
    <row r="2382" spans="4:4" x14ac:dyDescent="0.2">
      <c r="D2382" s="190"/>
    </row>
    <row r="2383" spans="4:4" x14ac:dyDescent="0.2">
      <c r="D2383" s="190"/>
    </row>
    <row r="2384" spans="4:4" x14ac:dyDescent="0.2">
      <c r="D2384" s="190"/>
    </row>
    <row r="2385" spans="4:4" x14ac:dyDescent="0.2">
      <c r="D2385" s="190"/>
    </row>
    <row r="2386" spans="4:4" x14ac:dyDescent="0.2">
      <c r="D2386" s="190"/>
    </row>
    <row r="2387" spans="4:4" x14ac:dyDescent="0.2">
      <c r="D2387" s="190"/>
    </row>
    <row r="2388" spans="4:4" x14ac:dyDescent="0.2">
      <c r="D2388" s="190"/>
    </row>
    <row r="2389" spans="4:4" x14ac:dyDescent="0.2">
      <c r="D2389" s="190"/>
    </row>
    <row r="2390" spans="4:4" x14ac:dyDescent="0.2">
      <c r="D2390" s="190"/>
    </row>
    <row r="2391" spans="4:4" x14ac:dyDescent="0.2">
      <c r="D2391" s="190"/>
    </row>
    <row r="2392" spans="4:4" x14ac:dyDescent="0.2">
      <c r="D2392" s="190"/>
    </row>
    <row r="2393" spans="4:4" x14ac:dyDescent="0.2">
      <c r="D2393" s="190"/>
    </row>
    <row r="2394" spans="4:4" x14ac:dyDescent="0.2">
      <c r="D2394" s="190"/>
    </row>
    <row r="2395" spans="4:4" x14ac:dyDescent="0.2">
      <c r="D2395" s="190"/>
    </row>
    <row r="2396" spans="4:4" x14ac:dyDescent="0.2">
      <c r="D2396" s="190"/>
    </row>
    <row r="2397" spans="4:4" x14ac:dyDescent="0.2">
      <c r="D2397" s="190"/>
    </row>
    <row r="2398" spans="4:4" x14ac:dyDescent="0.2">
      <c r="D2398" s="190"/>
    </row>
    <row r="2399" spans="4:4" x14ac:dyDescent="0.2">
      <c r="D2399" s="190"/>
    </row>
    <row r="2400" spans="4:4" x14ac:dyDescent="0.2">
      <c r="D2400" s="190"/>
    </row>
    <row r="2401" spans="4:4" x14ac:dyDescent="0.2">
      <c r="D2401" s="190"/>
    </row>
    <row r="2402" spans="4:4" x14ac:dyDescent="0.2">
      <c r="D2402" s="190"/>
    </row>
    <row r="2403" spans="4:4" x14ac:dyDescent="0.2">
      <c r="D2403" s="190"/>
    </row>
    <row r="2404" spans="4:4" x14ac:dyDescent="0.2">
      <c r="D2404" s="190"/>
    </row>
    <row r="2405" spans="4:4" x14ac:dyDescent="0.2">
      <c r="D2405" s="190"/>
    </row>
    <row r="2406" spans="4:4" x14ac:dyDescent="0.2">
      <c r="D2406" s="190"/>
    </row>
    <row r="2407" spans="4:4" x14ac:dyDescent="0.2">
      <c r="D2407" s="190"/>
    </row>
    <row r="2408" spans="4:4" x14ac:dyDescent="0.2">
      <c r="D2408" s="190"/>
    </row>
    <row r="2409" spans="4:4" x14ac:dyDescent="0.2">
      <c r="D2409" s="190"/>
    </row>
    <row r="2410" spans="4:4" x14ac:dyDescent="0.2">
      <c r="D2410" s="190"/>
    </row>
    <row r="2411" spans="4:4" x14ac:dyDescent="0.2">
      <c r="D2411" s="190"/>
    </row>
    <row r="2412" spans="4:4" x14ac:dyDescent="0.2">
      <c r="D2412" s="190"/>
    </row>
    <row r="2413" spans="4:4" x14ac:dyDescent="0.2">
      <c r="D2413" s="190"/>
    </row>
    <row r="2414" spans="4:4" x14ac:dyDescent="0.2">
      <c r="D2414" s="190"/>
    </row>
    <row r="2415" spans="4:4" x14ac:dyDescent="0.2">
      <c r="D2415" s="190"/>
    </row>
    <row r="2416" spans="4:4" x14ac:dyDescent="0.2">
      <c r="D2416" s="190"/>
    </row>
    <row r="2417" spans="4:4" x14ac:dyDescent="0.2">
      <c r="D2417" s="190"/>
    </row>
    <row r="2418" spans="4:4" x14ac:dyDescent="0.2">
      <c r="D2418" s="190"/>
    </row>
    <row r="2419" spans="4:4" x14ac:dyDescent="0.2">
      <c r="D2419" s="190"/>
    </row>
    <row r="2420" spans="4:4" x14ac:dyDescent="0.2">
      <c r="D2420" s="190"/>
    </row>
    <row r="2421" spans="4:4" x14ac:dyDescent="0.2">
      <c r="D2421" s="190"/>
    </row>
    <row r="2422" spans="4:4" x14ac:dyDescent="0.2">
      <c r="D2422" s="190"/>
    </row>
    <row r="2423" spans="4:4" x14ac:dyDescent="0.2">
      <c r="D2423" s="190"/>
    </row>
    <row r="2424" spans="4:4" x14ac:dyDescent="0.2">
      <c r="D2424" s="190"/>
    </row>
    <row r="2425" spans="4:4" x14ac:dyDescent="0.2">
      <c r="D2425" s="190"/>
    </row>
    <row r="2426" spans="4:4" x14ac:dyDescent="0.2">
      <c r="D2426" s="190"/>
    </row>
    <row r="2427" spans="4:4" x14ac:dyDescent="0.2">
      <c r="D2427" s="190"/>
    </row>
    <row r="2428" spans="4:4" x14ac:dyDescent="0.2">
      <c r="D2428" s="190"/>
    </row>
    <row r="2429" spans="4:4" x14ac:dyDescent="0.2">
      <c r="D2429" s="190"/>
    </row>
    <row r="2430" spans="4:4" x14ac:dyDescent="0.2">
      <c r="D2430" s="190"/>
    </row>
    <row r="2431" spans="4:4" x14ac:dyDescent="0.2">
      <c r="D2431" s="190"/>
    </row>
    <row r="2432" spans="4:4" x14ac:dyDescent="0.2">
      <c r="D2432" s="190"/>
    </row>
    <row r="2433" spans="4:4" x14ac:dyDescent="0.2">
      <c r="D2433" s="190"/>
    </row>
    <row r="2434" spans="4:4" x14ac:dyDescent="0.2">
      <c r="D2434" s="190"/>
    </row>
    <row r="2435" spans="4:4" x14ac:dyDescent="0.2">
      <c r="D2435" s="190"/>
    </row>
    <row r="2436" spans="4:4" x14ac:dyDescent="0.2">
      <c r="D2436" s="190"/>
    </row>
    <row r="2437" spans="4:4" x14ac:dyDescent="0.2">
      <c r="D2437" s="190"/>
    </row>
    <row r="2438" spans="4:4" x14ac:dyDescent="0.2">
      <c r="D2438" s="190"/>
    </row>
    <row r="2439" spans="4:4" x14ac:dyDescent="0.2">
      <c r="D2439" s="190"/>
    </row>
    <row r="2440" spans="4:4" x14ac:dyDescent="0.2">
      <c r="D2440" s="190"/>
    </row>
    <row r="2441" spans="4:4" x14ac:dyDescent="0.2">
      <c r="D2441" s="190"/>
    </row>
    <row r="2442" spans="4:4" x14ac:dyDescent="0.2">
      <c r="D2442" s="190"/>
    </row>
    <row r="2443" spans="4:4" x14ac:dyDescent="0.2">
      <c r="D2443" s="190"/>
    </row>
    <row r="2444" spans="4:4" x14ac:dyDescent="0.2">
      <c r="D2444" s="190"/>
    </row>
    <row r="2445" spans="4:4" x14ac:dyDescent="0.2">
      <c r="D2445" s="190"/>
    </row>
    <row r="2446" spans="4:4" x14ac:dyDescent="0.2">
      <c r="D2446" s="190"/>
    </row>
    <row r="2447" spans="4:4" x14ac:dyDescent="0.2">
      <c r="D2447" s="190"/>
    </row>
    <row r="2448" spans="4:4" x14ac:dyDescent="0.2">
      <c r="D2448" s="190"/>
    </row>
    <row r="2449" spans="4:4" x14ac:dyDescent="0.2">
      <c r="D2449" s="190"/>
    </row>
    <row r="2450" spans="4:4" x14ac:dyDescent="0.2">
      <c r="D2450" s="190"/>
    </row>
    <row r="2451" spans="4:4" x14ac:dyDescent="0.2">
      <c r="D2451" s="190"/>
    </row>
    <row r="2452" spans="4:4" x14ac:dyDescent="0.2">
      <c r="D2452" s="190"/>
    </row>
    <row r="2453" spans="4:4" x14ac:dyDescent="0.2">
      <c r="D2453" s="190"/>
    </row>
    <row r="2454" spans="4:4" x14ac:dyDescent="0.2">
      <c r="D2454" s="190"/>
    </row>
    <row r="2455" spans="4:4" x14ac:dyDescent="0.2">
      <c r="D2455" s="190"/>
    </row>
    <row r="2456" spans="4:4" x14ac:dyDescent="0.2">
      <c r="D2456" s="190"/>
    </row>
    <row r="2457" spans="4:4" x14ac:dyDescent="0.2">
      <c r="D2457" s="190"/>
    </row>
    <row r="2458" spans="4:4" x14ac:dyDescent="0.2">
      <c r="D2458" s="190"/>
    </row>
    <row r="2459" spans="4:4" x14ac:dyDescent="0.2">
      <c r="D2459" s="190"/>
    </row>
    <row r="2460" spans="4:4" x14ac:dyDescent="0.2">
      <c r="D2460" s="190"/>
    </row>
    <row r="2461" spans="4:4" x14ac:dyDescent="0.2">
      <c r="D2461" s="190"/>
    </row>
    <row r="2462" spans="4:4" x14ac:dyDescent="0.2">
      <c r="D2462" s="190"/>
    </row>
    <row r="2463" spans="4:4" x14ac:dyDescent="0.2">
      <c r="D2463" s="190"/>
    </row>
    <row r="2464" spans="4:4" x14ac:dyDescent="0.2">
      <c r="D2464" s="190"/>
    </row>
    <row r="2465" spans="4:4" x14ac:dyDescent="0.2">
      <c r="D2465" s="190"/>
    </row>
    <row r="2466" spans="4:4" x14ac:dyDescent="0.2">
      <c r="D2466" s="190"/>
    </row>
    <row r="2467" spans="4:4" x14ac:dyDescent="0.2">
      <c r="D2467" s="190"/>
    </row>
    <row r="2468" spans="4:4" x14ac:dyDescent="0.2">
      <c r="D2468" s="190"/>
    </row>
    <row r="2469" spans="4:4" x14ac:dyDescent="0.2">
      <c r="D2469" s="190"/>
    </row>
    <row r="2470" spans="4:4" x14ac:dyDescent="0.2">
      <c r="D2470" s="190"/>
    </row>
    <row r="2471" spans="4:4" x14ac:dyDescent="0.2">
      <c r="D2471" s="190"/>
    </row>
    <row r="2472" spans="4:4" x14ac:dyDescent="0.2">
      <c r="D2472" s="190"/>
    </row>
    <row r="2473" spans="4:4" x14ac:dyDescent="0.2">
      <c r="D2473" s="190"/>
    </row>
    <row r="2474" spans="4:4" x14ac:dyDescent="0.2">
      <c r="D2474" s="190"/>
    </row>
    <row r="2475" spans="4:4" x14ac:dyDescent="0.2">
      <c r="D2475" s="190"/>
    </row>
    <row r="2476" spans="4:4" x14ac:dyDescent="0.2">
      <c r="D2476" s="190"/>
    </row>
    <row r="2477" spans="4:4" x14ac:dyDescent="0.2">
      <c r="D2477" s="190"/>
    </row>
    <row r="2478" spans="4:4" x14ac:dyDescent="0.2">
      <c r="D2478" s="190"/>
    </row>
    <row r="2479" spans="4:4" x14ac:dyDescent="0.2">
      <c r="D2479" s="190"/>
    </row>
    <row r="2480" spans="4:4" x14ac:dyDescent="0.2">
      <c r="D2480" s="190"/>
    </row>
    <row r="2481" spans="4:4" x14ac:dyDescent="0.2">
      <c r="D2481" s="190"/>
    </row>
    <row r="2482" spans="4:4" x14ac:dyDescent="0.2">
      <c r="D2482" s="190"/>
    </row>
    <row r="2483" spans="4:4" x14ac:dyDescent="0.2">
      <c r="D2483" s="190"/>
    </row>
    <row r="2484" spans="4:4" x14ac:dyDescent="0.2">
      <c r="D2484" s="190"/>
    </row>
    <row r="2485" spans="4:4" x14ac:dyDescent="0.2">
      <c r="D2485" s="190"/>
    </row>
    <row r="2486" spans="4:4" x14ac:dyDescent="0.2">
      <c r="D2486" s="190"/>
    </row>
    <row r="2487" spans="4:4" x14ac:dyDescent="0.2">
      <c r="D2487" s="190"/>
    </row>
    <row r="2488" spans="4:4" x14ac:dyDescent="0.2">
      <c r="D2488" s="190"/>
    </row>
    <row r="2489" spans="4:4" x14ac:dyDescent="0.2">
      <c r="D2489" s="190"/>
    </row>
    <row r="2490" spans="4:4" x14ac:dyDescent="0.2">
      <c r="D2490" s="190"/>
    </row>
    <row r="2491" spans="4:4" x14ac:dyDescent="0.2">
      <c r="D2491" s="190"/>
    </row>
    <row r="2492" spans="4:4" x14ac:dyDescent="0.2">
      <c r="D2492" s="190"/>
    </row>
    <row r="2493" spans="4:4" x14ac:dyDescent="0.2">
      <c r="D2493" s="190"/>
    </row>
    <row r="2494" spans="4:4" x14ac:dyDescent="0.2">
      <c r="D2494" s="190"/>
    </row>
    <row r="2495" spans="4:4" x14ac:dyDescent="0.2">
      <c r="D2495" s="190"/>
    </row>
    <row r="2496" spans="4:4" x14ac:dyDescent="0.2">
      <c r="D2496" s="190"/>
    </row>
    <row r="2497" spans="4:4" x14ac:dyDescent="0.2">
      <c r="D2497" s="190"/>
    </row>
    <row r="2498" spans="4:4" x14ac:dyDescent="0.2">
      <c r="D2498" s="190"/>
    </row>
    <row r="2499" spans="4:4" x14ac:dyDescent="0.2">
      <c r="D2499" s="190"/>
    </row>
    <row r="2500" spans="4:4" x14ac:dyDescent="0.2">
      <c r="D2500" s="190"/>
    </row>
    <row r="2501" spans="4:4" x14ac:dyDescent="0.2">
      <c r="D2501" s="190"/>
    </row>
    <row r="2502" spans="4:4" x14ac:dyDescent="0.2">
      <c r="D2502" s="190"/>
    </row>
    <row r="2503" spans="4:4" x14ac:dyDescent="0.2">
      <c r="D2503" s="190"/>
    </row>
    <row r="2504" spans="4:4" x14ac:dyDescent="0.2">
      <c r="D2504" s="190"/>
    </row>
    <row r="2505" spans="4:4" x14ac:dyDescent="0.2">
      <c r="D2505" s="190"/>
    </row>
    <row r="2506" spans="4:4" x14ac:dyDescent="0.2">
      <c r="D2506" s="190"/>
    </row>
    <row r="2507" spans="4:4" x14ac:dyDescent="0.2">
      <c r="D2507" s="190"/>
    </row>
    <row r="2508" spans="4:4" x14ac:dyDescent="0.2">
      <c r="D2508" s="190"/>
    </row>
    <row r="2509" spans="4:4" x14ac:dyDescent="0.2">
      <c r="D2509" s="190"/>
    </row>
    <row r="2510" spans="4:4" x14ac:dyDescent="0.2">
      <c r="D2510" s="190"/>
    </row>
    <row r="2511" spans="4:4" x14ac:dyDescent="0.2">
      <c r="D2511" s="190"/>
    </row>
    <row r="2512" spans="4:4" x14ac:dyDescent="0.2">
      <c r="D2512" s="190"/>
    </row>
    <row r="2513" spans="4:4" x14ac:dyDescent="0.2">
      <c r="D2513" s="190"/>
    </row>
    <row r="2514" spans="4:4" x14ac:dyDescent="0.2">
      <c r="D2514" s="190"/>
    </row>
    <row r="2515" spans="4:4" x14ac:dyDescent="0.2">
      <c r="D2515" s="190"/>
    </row>
    <row r="2516" spans="4:4" x14ac:dyDescent="0.2">
      <c r="D2516" s="190"/>
    </row>
    <row r="2517" spans="4:4" x14ac:dyDescent="0.2">
      <c r="D2517" s="190"/>
    </row>
    <row r="2518" spans="4:4" x14ac:dyDescent="0.2">
      <c r="D2518" s="190"/>
    </row>
    <row r="2519" spans="4:4" x14ac:dyDescent="0.2">
      <c r="D2519" s="190"/>
    </row>
    <row r="2520" spans="4:4" x14ac:dyDescent="0.2">
      <c r="D2520" s="190"/>
    </row>
    <row r="2521" spans="4:4" x14ac:dyDescent="0.2">
      <c r="D2521" s="190"/>
    </row>
    <row r="2522" spans="4:4" x14ac:dyDescent="0.2">
      <c r="D2522" s="190"/>
    </row>
    <row r="2523" spans="4:4" x14ac:dyDescent="0.2">
      <c r="D2523" s="190"/>
    </row>
    <row r="2524" spans="4:4" x14ac:dyDescent="0.2">
      <c r="D2524" s="190"/>
    </row>
    <row r="2525" spans="4:4" x14ac:dyDescent="0.2">
      <c r="D2525" s="190"/>
    </row>
    <row r="2526" spans="4:4" x14ac:dyDescent="0.2">
      <c r="D2526" s="190"/>
    </row>
    <row r="2527" spans="4:4" x14ac:dyDescent="0.2">
      <c r="D2527" s="190"/>
    </row>
    <row r="2528" spans="4:4" x14ac:dyDescent="0.2">
      <c r="D2528" s="190"/>
    </row>
    <row r="2529" spans="4:4" x14ac:dyDescent="0.2">
      <c r="D2529" s="190"/>
    </row>
    <row r="2530" spans="4:4" x14ac:dyDescent="0.2">
      <c r="D2530" s="190"/>
    </row>
    <row r="2531" spans="4:4" x14ac:dyDescent="0.2">
      <c r="D2531" s="190"/>
    </row>
    <row r="2532" spans="4:4" x14ac:dyDescent="0.2">
      <c r="D2532" s="190"/>
    </row>
    <row r="2533" spans="4:4" x14ac:dyDescent="0.2">
      <c r="D2533" s="190"/>
    </row>
    <row r="2534" spans="4:4" x14ac:dyDescent="0.2">
      <c r="D2534" s="190"/>
    </row>
    <row r="2535" spans="4:4" x14ac:dyDescent="0.2">
      <c r="D2535" s="190"/>
    </row>
    <row r="2536" spans="4:4" x14ac:dyDescent="0.2">
      <c r="D2536" s="190"/>
    </row>
    <row r="2537" spans="4:4" x14ac:dyDescent="0.2">
      <c r="D2537" s="190"/>
    </row>
    <row r="2538" spans="4:4" x14ac:dyDescent="0.2">
      <c r="D2538" s="190"/>
    </row>
    <row r="2539" spans="4:4" x14ac:dyDescent="0.2">
      <c r="D2539" s="190"/>
    </row>
    <row r="2540" spans="4:4" x14ac:dyDescent="0.2">
      <c r="D2540" s="190"/>
    </row>
    <row r="2541" spans="4:4" x14ac:dyDescent="0.2">
      <c r="D2541" s="190"/>
    </row>
    <row r="2542" spans="4:4" x14ac:dyDescent="0.2">
      <c r="D2542" s="190"/>
    </row>
    <row r="2543" spans="4:4" x14ac:dyDescent="0.2">
      <c r="D2543" s="190"/>
    </row>
    <row r="2544" spans="4:4" x14ac:dyDescent="0.2">
      <c r="D2544" s="190"/>
    </row>
    <row r="2545" spans="4:4" x14ac:dyDescent="0.2">
      <c r="D2545" s="190"/>
    </row>
    <row r="2546" spans="4:4" x14ac:dyDescent="0.2">
      <c r="D2546" s="190"/>
    </row>
    <row r="2547" spans="4:4" x14ac:dyDescent="0.2">
      <c r="D2547" s="190"/>
    </row>
    <row r="2548" spans="4:4" x14ac:dyDescent="0.2">
      <c r="D2548" s="190"/>
    </row>
    <row r="2549" spans="4:4" x14ac:dyDescent="0.2">
      <c r="D2549" s="190"/>
    </row>
    <row r="2550" spans="4:4" x14ac:dyDescent="0.2">
      <c r="D2550" s="190"/>
    </row>
    <row r="2551" spans="4:4" x14ac:dyDescent="0.2">
      <c r="D2551" s="190"/>
    </row>
    <row r="2552" spans="4:4" x14ac:dyDescent="0.2">
      <c r="D2552" s="190"/>
    </row>
    <row r="2553" spans="4:4" x14ac:dyDescent="0.2">
      <c r="D2553" s="190"/>
    </row>
    <row r="2554" spans="4:4" x14ac:dyDescent="0.2">
      <c r="D2554" s="190"/>
    </row>
    <row r="2555" spans="4:4" x14ac:dyDescent="0.2">
      <c r="D2555" s="190"/>
    </row>
    <row r="2556" spans="4:4" x14ac:dyDescent="0.2">
      <c r="D2556" s="190"/>
    </row>
    <row r="2557" spans="4:4" x14ac:dyDescent="0.2">
      <c r="D2557" s="190"/>
    </row>
    <row r="2558" spans="4:4" x14ac:dyDescent="0.2">
      <c r="D2558" s="190"/>
    </row>
    <row r="2559" spans="4:4" x14ac:dyDescent="0.2">
      <c r="D2559" s="190"/>
    </row>
    <row r="2560" spans="4:4" x14ac:dyDescent="0.2">
      <c r="D2560" s="190"/>
    </row>
    <row r="2561" spans="4:4" x14ac:dyDescent="0.2">
      <c r="D2561" s="190"/>
    </row>
    <row r="2562" spans="4:4" x14ac:dyDescent="0.2">
      <c r="D2562" s="190"/>
    </row>
    <row r="2563" spans="4:4" x14ac:dyDescent="0.2">
      <c r="D2563" s="190"/>
    </row>
    <row r="2564" spans="4:4" x14ac:dyDescent="0.2">
      <c r="D2564" s="190"/>
    </row>
    <row r="2565" spans="4:4" x14ac:dyDescent="0.2">
      <c r="D2565" s="190"/>
    </row>
    <row r="2566" spans="4:4" x14ac:dyDescent="0.2">
      <c r="D2566" s="190"/>
    </row>
    <row r="2567" spans="4:4" x14ac:dyDescent="0.2">
      <c r="D2567" s="190"/>
    </row>
    <row r="2568" spans="4:4" x14ac:dyDescent="0.2">
      <c r="D2568" s="190"/>
    </row>
    <row r="2569" spans="4:4" x14ac:dyDescent="0.2">
      <c r="D2569" s="190"/>
    </row>
    <row r="2570" spans="4:4" x14ac:dyDescent="0.2">
      <c r="D2570" s="190"/>
    </row>
    <row r="2571" spans="4:4" x14ac:dyDescent="0.2">
      <c r="D2571" s="190"/>
    </row>
    <row r="2572" spans="4:4" x14ac:dyDescent="0.2">
      <c r="D2572" s="190"/>
    </row>
    <row r="2573" spans="4:4" x14ac:dyDescent="0.2">
      <c r="D2573" s="190"/>
    </row>
    <row r="2574" spans="4:4" x14ac:dyDescent="0.2">
      <c r="D2574" s="190"/>
    </row>
    <row r="2575" spans="4:4" x14ac:dyDescent="0.2">
      <c r="D2575" s="190"/>
    </row>
    <row r="2576" spans="4:4" x14ac:dyDescent="0.2">
      <c r="D2576" s="190"/>
    </row>
    <row r="2577" spans="4:4" x14ac:dyDescent="0.2">
      <c r="D2577" s="190"/>
    </row>
    <row r="2578" spans="4:4" x14ac:dyDescent="0.2">
      <c r="D2578" s="190"/>
    </row>
    <row r="2579" spans="4:4" x14ac:dyDescent="0.2">
      <c r="D2579" s="190"/>
    </row>
    <row r="2580" spans="4:4" x14ac:dyDescent="0.2">
      <c r="D2580" s="190"/>
    </row>
    <row r="2581" spans="4:4" x14ac:dyDescent="0.2">
      <c r="D2581" s="190"/>
    </row>
    <row r="2582" spans="4:4" x14ac:dyDescent="0.2">
      <c r="D2582" s="190"/>
    </row>
    <row r="2583" spans="4:4" x14ac:dyDescent="0.2">
      <c r="D2583" s="190"/>
    </row>
    <row r="2584" spans="4:4" x14ac:dyDescent="0.2">
      <c r="D2584" s="190"/>
    </row>
    <row r="2585" spans="4:4" x14ac:dyDescent="0.2">
      <c r="D2585" s="190"/>
    </row>
    <row r="2586" spans="4:4" x14ac:dyDescent="0.2">
      <c r="D2586" s="190"/>
    </row>
    <row r="2587" spans="4:4" x14ac:dyDescent="0.2">
      <c r="D2587" s="190"/>
    </row>
    <row r="2588" spans="4:4" x14ac:dyDescent="0.2">
      <c r="D2588" s="190"/>
    </row>
    <row r="2589" spans="4:4" x14ac:dyDescent="0.2">
      <c r="D2589" s="190"/>
    </row>
    <row r="2590" spans="4:4" x14ac:dyDescent="0.2">
      <c r="D2590" s="190"/>
    </row>
    <row r="2591" spans="4:4" x14ac:dyDescent="0.2">
      <c r="D2591" s="190"/>
    </row>
    <row r="2592" spans="4:4" x14ac:dyDescent="0.2">
      <c r="D2592" s="190"/>
    </row>
    <row r="2593" spans="4:4" x14ac:dyDescent="0.2">
      <c r="D2593" s="190"/>
    </row>
    <row r="2594" spans="4:4" x14ac:dyDescent="0.2">
      <c r="D2594" s="190"/>
    </row>
    <row r="2595" spans="4:4" x14ac:dyDescent="0.2">
      <c r="D2595" s="190"/>
    </row>
    <row r="2596" spans="4:4" x14ac:dyDescent="0.2">
      <c r="D2596" s="190"/>
    </row>
    <row r="2597" spans="4:4" x14ac:dyDescent="0.2">
      <c r="D2597" s="190"/>
    </row>
    <row r="2598" spans="4:4" x14ac:dyDescent="0.2">
      <c r="D2598" s="190"/>
    </row>
    <row r="2599" spans="4:4" x14ac:dyDescent="0.2">
      <c r="D2599" s="190"/>
    </row>
    <row r="2600" spans="4:4" x14ac:dyDescent="0.2">
      <c r="D2600" s="190"/>
    </row>
    <row r="2601" spans="4:4" x14ac:dyDescent="0.2">
      <c r="D2601" s="190"/>
    </row>
    <row r="2602" spans="4:4" x14ac:dyDescent="0.2">
      <c r="D2602" s="190"/>
    </row>
    <row r="2603" spans="4:4" x14ac:dyDescent="0.2">
      <c r="D2603" s="190"/>
    </row>
    <row r="2604" spans="4:4" x14ac:dyDescent="0.2">
      <c r="D2604" s="190"/>
    </row>
    <row r="2605" spans="4:4" x14ac:dyDescent="0.2">
      <c r="D2605" s="190"/>
    </row>
    <row r="2606" spans="4:4" x14ac:dyDescent="0.2">
      <c r="D2606" s="190"/>
    </row>
    <row r="2607" spans="4:4" x14ac:dyDescent="0.2">
      <c r="D2607" s="190"/>
    </row>
    <row r="2608" spans="4:4" x14ac:dyDescent="0.2">
      <c r="D2608" s="190"/>
    </row>
    <row r="2609" spans="4:4" x14ac:dyDescent="0.2">
      <c r="D2609" s="190"/>
    </row>
    <row r="2610" spans="4:4" x14ac:dyDescent="0.2">
      <c r="D2610" s="190"/>
    </row>
    <row r="2611" spans="4:4" x14ac:dyDescent="0.2">
      <c r="D2611" s="190"/>
    </row>
    <row r="2612" spans="4:4" x14ac:dyDescent="0.2">
      <c r="D2612" s="190"/>
    </row>
    <row r="2613" spans="4:4" x14ac:dyDescent="0.2">
      <c r="D2613" s="190"/>
    </row>
    <row r="2614" spans="4:4" x14ac:dyDescent="0.2">
      <c r="D2614" s="190"/>
    </row>
    <row r="2615" spans="4:4" x14ac:dyDescent="0.2">
      <c r="D2615" s="190"/>
    </row>
    <row r="2616" spans="4:4" x14ac:dyDescent="0.2">
      <c r="D2616" s="190"/>
    </row>
    <row r="2617" spans="4:4" x14ac:dyDescent="0.2">
      <c r="D2617" s="190"/>
    </row>
    <row r="2618" spans="4:4" x14ac:dyDescent="0.2">
      <c r="D2618" s="190"/>
    </row>
    <row r="2619" spans="4:4" x14ac:dyDescent="0.2">
      <c r="D2619" s="190"/>
    </row>
    <row r="2620" spans="4:4" x14ac:dyDescent="0.2">
      <c r="D2620" s="190"/>
    </row>
    <row r="2621" spans="4:4" x14ac:dyDescent="0.2">
      <c r="D2621" s="190"/>
    </row>
    <row r="2622" spans="4:4" x14ac:dyDescent="0.2">
      <c r="D2622" s="190"/>
    </row>
    <row r="2623" spans="4:4" x14ac:dyDescent="0.2">
      <c r="D2623" s="190"/>
    </row>
    <row r="2624" spans="4:4" x14ac:dyDescent="0.2">
      <c r="D2624" s="190"/>
    </row>
    <row r="2625" spans="4:4" x14ac:dyDescent="0.2">
      <c r="D2625" s="190"/>
    </row>
    <row r="2626" spans="4:4" x14ac:dyDescent="0.2">
      <c r="D2626" s="190"/>
    </row>
    <row r="2627" spans="4:4" x14ac:dyDescent="0.2">
      <c r="D2627" s="190"/>
    </row>
    <row r="2628" spans="4:4" x14ac:dyDescent="0.2">
      <c r="D2628" s="190"/>
    </row>
    <row r="2629" spans="4:4" x14ac:dyDescent="0.2">
      <c r="D2629" s="190"/>
    </row>
    <row r="2630" spans="4:4" x14ac:dyDescent="0.2">
      <c r="D2630" s="190"/>
    </row>
    <row r="2631" spans="4:4" x14ac:dyDescent="0.2">
      <c r="D2631" s="190"/>
    </row>
    <row r="2632" spans="4:4" x14ac:dyDescent="0.2">
      <c r="D2632" s="190"/>
    </row>
    <row r="2633" spans="4:4" x14ac:dyDescent="0.2">
      <c r="D2633" s="190"/>
    </row>
    <row r="2634" spans="4:4" x14ac:dyDescent="0.2">
      <c r="D2634" s="190"/>
    </row>
    <row r="2635" spans="4:4" x14ac:dyDescent="0.2">
      <c r="D2635" s="190"/>
    </row>
    <row r="2636" spans="4:4" x14ac:dyDescent="0.2">
      <c r="D2636" s="190"/>
    </row>
    <row r="2637" spans="4:4" x14ac:dyDescent="0.2">
      <c r="D2637" s="190"/>
    </row>
    <row r="2638" spans="4:4" x14ac:dyDescent="0.2">
      <c r="D2638" s="190"/>
    </row>
    <row r="2639" spans="4:4" x14ac:dyDescent="0.2">
      <c r="D2639" s="190"/>
    </row>
    <row r="2640" spans="4:4" x14ac:dyDescent="0.2">
      <c r="D2640" s="190"/>
    </row>
    <row r="2641" spans="4:4" x14ac:dyDescent="0.2">
      <c r="D2641" s="190"/>
    </row>
    <row r="2642" spans="4:4" x14ac:dyDescent="0.2">
      <c r="D2642" s="190"/>
    </row>
    <row r="2643" spans="4:4" x14ac:dyDescent="0.2">
      <c r="D2643" s="190"/>
    </row>
    <row r="2644" spans="4:4" x14ac:dyDescent="0.2">
      <c r="D2644" s="190"/>
    </row>
    <row r="2645" spans="4:4" x14ac:dyDescent="0.2">
      <c r="D2645" s="190"/>
    </row>
    <row r="2646" spans="4:4" x14ac:dyDescent="0.2">
      <c r="D2646" s="190"/>
    </row>
    <row r="2647" spans="4:4" x14ac:dyDescent="0.2">
      <c r="D2647" s="190"/>
    </row>
    <row r="2648" spans="4:4" x14ac:dyDescent="0.2">
      <c r="D2648" s="190"/>
    </row>
    <row r="2649" spans="4:4" x14ac:dyDescent="0.2">
      <c r="D2649" s="190"/>
    </row>
    <row r="2650" spans="4:4" x14ac:dyDescent="0.2">
      <c r="D2650" s="190"/>
    </row>
    <row r="2651" spans="4:4" x14ac:dyDescent="0.2">
      <c r="D2651" s="190"/>
    </row>
    <row r="2652" spans="4:4" x14ac:dyDescent="0.2">
      <c r="D2652" s="190"/>
    </row>
    <row r="2653" spans="4:4" x14ac:dyDescent="0.2">
      <c r="D2653" s="190"/>
    </row>
    <row r="2654" spans="4:4" x14ac:dyDescent="0.2">
      <c r="D2654" s="190"/>
    </row>
    <row r="2655" spans="4:4" x14ac:dyDescent="0.2">
      <c r="D2655" s="190"/>
    </row>
    <row r="2656" spans="4:4" x14ac:dyDescent="0.2">
      <c r="D2656" s="190"/>
    </row>
    <row r="2657" spans="4:4" x14ac:dyDescent="0.2">
      <c r="D2657" s="190"/>
    </row>
    <row r="2658" spans="4:4" x14ac:dyDescent="0.2">
      <c r="D2658" s="190"/>
    </row>
    <row r="2659" spans="4:4" x14ac:dyDescent="0.2">
      <c r="D2659" s="190"/>
    </row>
    <row r="2660" spans="4:4" x14ac:dyDescent="0.2">
      <c r="D2660" s="190"/>
    </row>
    <row r="2661" spans="4:4" x14ac:dyDescent="0.2">
      <c r="D2661" s="190"/>
    </row>
    <row r="2662" spans="4:4" x14ac:dyDescent="0.2">
      <c r="D2662" s="190"/>
    </row>
    <row r="2663" spans="4:4" x14ac:dyDescent="0.2">
      <c r="D2663" s="190"/>
    </row>
    <row r="2664" spans="4:4" x14ac:dyDescent="0.2">
      <c r="D2664" s="190"/>
    </row>
    <row r="2665" spans="4:4" x14ac:dyDescent="0.2">
      <c r="D2665" s="190"/>
    </row>
    <row r="2666" spans="4:4" x14ac:dyDescent="0.2">
      <c r="D2666" s="190"/>
    </row>
    <row r="2667" spans="4:4" x14ac:dyDescent="0.2">
      <c r="D2667" s="190"/>
    </row>
    <row r="2668" spans="4:4" x14ac:dyDescent="0.2">
      <c r="D2668" s="190"/>
    </row>
    <row r="2669" spans="4:4" x14ac:dyDescent="0.2">
      <c r="D2669" s="190"/>
    </row>
    <row r="2670" spans="4:4" x14ac:dyDescent="0.2">
      <c r="D2670" s="190"/>
    </row>
    <row r="2671" spans="4:4" x14ac:dyDescent="0.2">
      <c r="D2671" s="190"/>
    </row>
    <row r="2672" spans="4:4" x14ac:dyDescent="0.2">
      <c r="D2672" s="190"/>
    </row>
    <row r="2673" spans="4:4" x14ac:dyDescent="0.2">
      <c r="D2673" s="190"/>
    </row>
    <row r="2674" spans="4:4" x14ac:dyDescent="0.2">
      <c r="D2674" s="190"/>
    </row>
    <row r="2675" spans="4:4" x14ac:dyDescent="0.2">
      <c r="D2675" s="190"/>
    </row>
    <row r="2676" spans="4:4" x14ac:dyDescent="0.2">
      <c r="D2676" s="190"/>
    </row>
    <row r="2677" spans="4:4" x14ac:dyDescent="0.2">
      <c r="D2677" s="190"/>
    </row>
    <row r="2678" spans="4:4" x14ac:dyDescent="0.2">
      <c r="D2678" s="190"/>
    </row>
    <row r="2679" spans="4:4" x14ac:dyDescent="0.2">
      <c r="D2679" s="190"/>
    </row>
    <row r="2680" spans="4:4" x14ac:dyDescent="0.2">
      <c r="D2680" s="190"/>
    </row>
    <row r="2681" spans="4:4" x14ac:dyDescent="0.2">
      <c r="D2681" s="190"/>
    </row>
    <row r="2682" spans="4:4" x14ac:dyDescent="0.2">
      <c r="D2682" s="190"/>
    </row>
    <row r="2683" spans="4:4" x14ac:dyDescent="0.2">
      <c r="D2683" s="190"/>
    </row>
    <row r="2684" spans="4:4" x14ac:dyDescent="0.2">
      <c r="D2684" s="190"/>
    </row>
    <row r="2685" spans="4:4" x14ac:dyDescent="0.2">
      <c r="D2685" s="190"/>
    </row>
    <row r="2686" spans="4:4" x14ac:dyDescent="0.2">
      <c r="D2686" s="190"/>
    </row>
    <row r="2687" spans="4:4" x14ac:dyDescent="0.2">
      <c r="D2687" s="190"/>
    </row>
    <row r="2688" spans="4:4" x14ac:dyDescent="0.2">
      <c r="D2688" s="190"/>
    </row>
    <row r="2689" spans="4:4" x14ac:dyDescent="0.2">
      <c r="D2689" s="190"/>
    </row>
    <row r="2690" spans="4:4" x14ac:dyDescent="0.2">
      <c r="D2690" s="190"/>
    </row>
    <row r="2691" spans="4:4" x14ac:dyDescent="0.2">
      <c r="D2691" s="190"/>
    </row>
    <row r="2692" spans="4:4" x14ac:dyDescent="0.2">
      <c r="D2692" s="190"/>
    </row>
    <row r="2693" spans="4:4" x14ac:dyDescent="0.2">
      <c r="D2693" s="190"/>
    </row>
    <row r="2694" spans="4:4" x14ac:dyDescent="0.2">
      <c r="D2694" s="190"/>
    </row>
    <row r="2695" spans="4:4" x14ac:dyDescent="0.2">
      <c r="D2695" s="190"/>
    </row>
    <row r="2696" spans="4:4" x14ac:dyDescent="0.2">
      <c r="D2696" s="190"/>
    </row>
    <row r="2697" spans="4:4" x14ac:dyDescent="0.2">
      <c r="D2697" s="190"/>
    </row>
    <row r="2698" spans="4:4" x14ac:dyDescent="0.2">
      <c r="D2698" s="190"/>
    </row>
    <row r="2699" spans="4:4" x14ac:dyDescent="0.2">
      <c r="D2699" s="190"/>
    </row>
    <row r="2700" spans="4:4" x14ac:dyDescent="0.2">
      <c r="D2700" s="190"/>
    </row>
    <row r="2701" spans="4:4" x14ac:dyDescent="0.2">
      <c r="D2701" s="190"/>
    </row>
    <row r="2702" spans="4:4" x14ac:dyDescent="0.2">
      <c r="D2702" s="190"/>
    </row>
    <row r="2703" spans="4:4" x14ac:dyDescent="0.2">
      <c r="D2703" s="190"/>
    </row>
    <row r="2704" spans="4:4" x14ac:dyDescent="0.2">
      <c r="D2704" s="190"/>
    </row>
    <row r="2705" spans="4:4" x14ac:dyDescent="0.2">
      <c r="D2705" s="190"/>
    </row>
    <row r="2706" spans="4:4" x14ac:dyDescent="0.2">
      <c r="D2706" s="190"/>
    </row>
    <row r="2707" spans="4:4" x14ac:dyDescent="0.2">
      <c r="D2707" s="190"/>
    </row>
    <row r="2708" spans="4:4" x14ac:dyDescent="0.2">
      <c r="D2708" s="190"/>
    </row>
    <row r="2709" spans="4:4" x14ac:dyDescent="0.2">
      <c r="D2709" s="190"/>
    </row>
    <row r="2710" spans="4:4" x14ac:dyDescent="0.2">
      <c r="D2710" s="190"/>
    </row>
    <row r="2711" spans="4:4" x14ac:dyDescent="0.2">
      <c r="D2711" s="190"/>
    </row>
    <row r="2712" spans="4:4" x14ac:dyDescent="0.2">
      <c r="D2712" s="190"/>
    </row>
    <row r="2713" spans="4:4" x14ac:dyDescent="0.2">
      <c r="D2713" s="190"/>
    </row>
    <row r="2714" spans="4:4" x14ac:dyDescent="0.2">
      <c r="D2714" s="190"/>
    </row>
    <row r="2715" spans="4:4" x14ac:dyDescent="0.2">
      <c r="D2715" s="190"/>
    </row>
    <row r="2716" spans="4:4" x14ac:dyDescent="0.2">
      <c r="D2716" s="190"/>
    </row>
    <row r="2717" spans="4:4" x14ac:dyDescent="0.2">
      <c r="D2717" s="190"/>
    </row>
    <row r="2718" spans="4:4" x14ac:dyDescent="0.2">
      <c r="D2718" s="190"/>
    </row>
    <row r="2719" spans="4:4" x14ac:dyDescent="0.2">
      <c r="D2719" s="190"/>
    </row>
    <row r="2720" spans="4:4" x14ac:dyDescent="0.2">
      <c r="D2720" s="190"/>
    </row>
    <row r="2721" spans="4:4" x14ac:dyDescent="0.2">
      <c r="D2721" s="190"/>
    </row>
    <row r="2722" spans="4:4" x14ac:dyDescent="0.2">
      <c r="D2722" s="190"/>
    </row>
    <row r="2723" spans="4:4" x14ac:dyDescent="0.2">
      <c r="D2723" s="190"/>
    </row>
    <row r="2724" spans="4:4" x14ac:dyDescent="0.2">
      <c r="D2724" s="190"/>
    </row>
    <row r="2725" spans="4:4" x14ac:dyDescent="0.2">
      <c r="D2725" s="190"/>
    </row>
    <row r="2726" spans="4:4" x14ac:dyDescent="0.2">
      <c r="D2726" s="190"/>
    </row>
    <row r="2727" spans="4:4" x14ac:dyDescent="0.2">
      <c r="D2727" s="190"/>
    </row>
    <row r="2728" spans="4:4" x14ac:dyDescent="0.2">
      <c r="D2728" s="190"/>
    </row>
    <row r="2729" spans="4:4" x14ac:dyDescent="0.2">
      <c r="D2729" s="190"/>
    </row>
    <row r="2730" spans="4:4" x14ac:dyDescent="0.2">
      <c r="D2730" s="190"/>
    </row>
    <row r="2731" spans="4:4" x14ac:dyDescent="0.2">
      <c r="D2731" s="190"/>
    </row>
    <row r="2732" spans="4:4" x14ac:dyDescent="0.2">
      <c r="D2732" s="190"/>
    </row>
    <row r="2733" spans="4:4" x14ac:dyDescent="0.2">
      <c r="D2733" s="190"/>
    </row>
    <row r="2734" spans="4:4" x14ac:dyDescent="0.2">
      <c r="D2734" s="190"/>
    </row>
    <row r="2735" spans="4:4" x14ac:dyDescent="0.2">
      <c r="D2735" s="190"/>
    </row>
    <row r="2736" spans="4:4" x14ac:dyDescent="0.2">
      <c r="D2736" s="190"/>
    </row>
    <row r="2737" spans="4:4" x14ac:dyDescent="0.2">
      <c r="D2737" s="190"/>
    </row>
    <row r="2738" spans="4:4" x14ac:dyDescent="0.2">
      <c r="D2738" s="190"/>
    </row>
    <row r="2739" spans="4:4" x14ac:dyDescent="0.2">
      <c r="D2739" s="190"/>
    </row>
    <row r="2740" spans="4:4" x14ac:dyDescent="0.2">
      <c r="D2740" s="190"/>
    </row>
    <row r="2741" spans="4:4" x14ac:dyDescent="0.2">
      <c r="D2741" s="190"/>
    </row>
    <row r="2742" spans="4:4" x14ac:dyDescent="0.2">
      <c r="D2742" s="190"/>
    </row>
    <row r="2743" spans="4:4" x14ac:dyDescent="0.2">
      <c r="D2743" s="190"/>
    </row>
    <row r="2744" spans="4:4" x14ac:dyDescent="0.2">
      <c r="D2744" s="190"/>
    </row>
    <row r="2745" spans="4:4" x14ac:dyDescent="0.2">
      <c r="D2745" s="190"/>
    </row>
    <row r="2746" spans="4:4" x14ac:dyDescent="0.2">
      <c r="D2746" s="190"/>
    </row>
    <row r="2747" spans="4:4" x14ac:dyDescent="0.2">
      <c r="D2747" s="190"/>
    </row>
    <row r="2748" spans="4:4" x14ac:dyDescent="0.2">
      <c r="D2748" s="190"/>
    </row>
    <row r="2749" spans="4:4" x14ac:dyDescent="0.2">
      <c r="D2749" s="190"/>
    </row>
    <row r="2750" spans="4:4" x14ac:dyDescent="0.2">
      <c r="D2750" s="190"/>
    </row>
    <row r="2751" spans="4:4" x14ac:dyDescent="0.2">
      <c r="D2751" s="190"/>
    </row>
    <row r="2752" spans="4:4" x14ac:dyDescent="0.2">
      <c r="D2752" s="190"/>
    </row>
    <row r="2753" spans="4:4" x14ac:dyDescent="0.2">
      <c r="D2753" s="190"/>
    </row>
    <row r="2754" spans="4:4" x14ac:dyDescent="0.2">
      <c r="D2754" s="190"/>
    </row>
    <row r="2755" spans="4:4" x14ac:dyDescent="0.2">
      <c r="D2755" s="190"/>
    </row>
    <row r="2756" spans="4:4" x14ac:dyDescent="0.2">
      <c r="D2756" s="190"/>
    </row>
    <row r="2757" spans="4:4" x14ac:dyDescent="0.2">
      <c r="D2757" s="190"/>
    </row>
    <row r="2758" spans="4:4" x14ac:dyDescent="0.2">
      <c r="D2758" s="190"/>
    </row>
    <row r="2759" spans="4:4" x14ac:dyDescent="0.2">
      <c r="D2759" s="190"/>
    </row>
    <row r="2760" spans="4:4" x14ac:dyDescent="0.2">
      <c r="D2760" s="190"/>
    </row>
    <row r="2761" spans="4:4" x14ac:dyDescent="0.2">
      <c r="D2761" s="190"/>
    </row>
    <row r="2762" spans="4:4" x14ac:dyDescent="0.2">
      <c r="D2762" s="190"/>
    </row>
    <row r="2763" spans="4:4" x14ac:dyDescent="0.2">
      <c r="D2763" s="190"/>
    </row>
    <row r="2764" spans="4:4" x14ac:dyDescent="0.2">
      <c r="D2764" s="190"/>
    </row>
    <row r="2765" spans="4:4" x14ac:dyDescent="0.2">
      <c r="D2765" s="190"/>
    </row>
    <row r="2766" spans="4:4" x14ac:dyDescent="0.2">
      <c r="D2766" s="190"/>
    </row>
    <row r="2767" spans="4:4" x14ac:dyDescent="0.2">
      <c r="D2767" s="190"/>
    </row>
    <row r="2768" spans="4:4" x14ac:dyDescent="0.2">
      <c r="D2768" s="190"/>
    </row>
    <row r="2769" spans="4:4" x14ac:dyDescent="0.2">
      <c r="D2769" s="190"/>
    </row>
    <row r="2770" spans="4:4" x14ac:dyDescent="0.2">
      <c r="D2770" s="190"/>
    </row>
    <row r="2771" spans="4:4" x14ac:dyDescent="0.2">
      <c r="D2771" s="190"/>
    </row>
    <row r="2772" spans="4:4" x14ac:dyDescent="0.2">
      <c r="D2772" s="190"/>
    </row>
    <row r="2773" spans="4:4" x14ac:dyDescent="0.2">
      <c r="D2773" s="190"/>
    </row>
    <row r="2774" spans="4:4" x14ac:dyDescent="0.2">
      <c r="D2774" s="190"/>
    </row>
    <row r="2775" spans="4:4" x14ac:dyDescent="0.2">
      <c r="D2775" s="190"/>
    </row>
    <row r="2776" spans="4:4" x14ac:dyDescent="0.2">
      <c r="D2776" s="190"/>
    </row>
    <row r="2777" spans="4:4" x14ac:dyDescent="0.2">
      <c r="D2777" s="190"/>
    </row>
    <row r="2778" spans="4:4" x14ac:dyDescent="0.2">
      <c r="D2778" s="190"/>
    </row>
    <row r="2779" spans="4:4" x14ac:dyDescent="0.2">
      <c r="D2779" s="190"/>
    </row>
    <row r="2780" spans="4:4" x14ac:dyDescent="0.2">
      <c r="D2780" s="190"/>
    </row>
    <row r="2781" spans="4:4" x14ac:dyDescent="0.2">
      <c r="D2781" s="190"/>
    </row>
    <row r="2782" spans="4:4" x14ac:dyDescent="0.2">
      <c r="D2782" s="190"/>
    </row>
    <row r="2783" spans="4:4" x14ac:dyDescent="0.2">
      <c r="D2783" s="190"/>
    </row>
    <row r="2784" spans="4:4" x14ac:dyDescent="0.2">
      <c r="D2784" s="190"/>
    </row>
    <row r="2785" spans="4:4" x14ac:dyDescent="0.2">
      <c r="D2785" s="190"/>
    </row>
    <row r="2786" spans="4:4" x14ac:dyDescent="0.2">
      <c r="D2786" s="190"/>
    </row>
    <row r="2787" spans="4:4" x14ac:dyDescent="0.2">
      <c r="D2787" s="190"/>
    </row>
    <row r="2788" spans="4:4" x14ac:dyDescent="0.2">
      <c r="D2788" s="190"/>
    </row>
    <row r="2789" spans="4:4" x14ac:dyDescent="0.2">
      <c r="D2789" s="190"/>
    </row>
    <row r="2790" spans="4:4" x14ac:dyDescent="0.2">
      <c r="D2790" s="190"/>
    </row>
    <row r="2791" spans="4:4" x14ac:dyDescent="0.2">
      <c r="D2791" s="190"/>
    </row>
    <row r="2792" spans="4:4" x14ac:dyDescent="0.2">
      <c r="D2792" s="190"/>
    </row>
    <row r="2793" spans="4:4" x14ac:dyDescent="0.2">
      <c r="D2793" s="190"/>
    </row>
    <row r="2794" spans="4:4" x14ac:dyDescent="0.2">
      <c r="D2794" s="190"/>
    </row>
    <row r="2795" spans="4:4" x14ac:dyDescent="0.2">
      <c r="D2795" s="190"/>
    </row>
    <row r="2796" spans="4:4" x14ac:dyDescent="0.2">
      <c r="D2796" s="190"/>
    </row>
    <row r="2797" spans="4:4" x14ac:dyDescent="0.2">
      <c r="D2797" s="190"/>
    </row>
    <row r="2798" spans="4:4" x14ac:dyDescent="0.2">
      <c r="D2798" s="190"/>
    </row>
    <row r="2799" spans="4:4" x14ac:dyDescent="0.2">
      <c r="D2799" s="190"/>
    </row>
    <row r="2800" spans="4:4" x14ac:dyDescent="0.2">
      <c r="D2800" s="190"/>
    </row>
    <row r="2801" spans="4:4" x14ac:dyDescent="0.2">
      <c r="D2801" s="190"/>
    </row>
    <row r="2802" spans="4:4" x14ac:dyDescent="0.2">
      <c r="D2802" s="190"/>
    </row>
    <row r="2803" spans="4:4" x14ac:dyDescent="0.2">
      <c r="D2803" s="190"/>
    </row>
    <row r="2804" spans="4:4" x14ac:dyDescent="0.2">
      <c r="D2804" s="190"/>
    </row>
    <row r="2805" spans="4:4" x14ac:dyDescent="0.2">
      <c r="D2805" s="190"/>
    </row>
    <row r="2806" spans="4:4" x14ac:dyDescent="0.2">
      <c r="D2806" s="190"/>
    </row>
    <row r="2807" spans="4:4" x14ac:dyDescent="0.2">
      <c r="D2807" s="190"/>
    </row>
    <row r="2808" spans="4:4" x14ac:dyDescent="0.2">
      <c r="D2808" s="190"/>
    </row>
    <row r="2809" spans="4:4" x14ac:dyDescent="0.2">
      <c r="D2809" s="190"/>
    </row>
    <row r="2810" spans="4:4" x14ac:dyDescent="0.2">
      <c r="D2810" s="190"/>
    </row>
    <row r="2811" spans="4:4" x14ac:dyDescent="0.2">
      <c r="D2811" s="190"/>
    </row>
    <row r="2812" spans="4:4" x14ac:dyDescent="0.2">
      <c r="D2812" s="190"/>
    </row>
    <row r="2813" spans="4:4" x14ac:dyDescent="0.2">
      <c r="D2813" s="190"/>
    </row>
    <row r="2814" spans="4:4" x14ac:dyDescent="0.2">
      <c r="D2814" s="190"/>
    </row>
    <row r="2815" spans="4:4" x14ac:dyDescent="0.2">
      <c r="D2815" s="190"/>
    </row>
    <row r="2816" spans="4:4" x14ac:dyDescent="0.2">
      <c r="D2816" s="190"/>
    </row>
    <row r="2817" spans="4:4" x14ac:dyDescent="0.2">
      <c r="D2817" s="190"/>
    </row>
    <row r="2818" spans="4:4" x14ac:dyDescent="0.2">
      <c r="D2818" s="190"/>
    </row>
    <row r="2819" spans="4:4" x14ac:dyDescent="0.2">
      <c r="D2819" s="190"/>
    </row>
    <row r="2820" spans="4:4" x14ac:dyDescent="0.2">
      <c r="D2820" s="190"/>
    </row>
    <row r="2821" spans="4:4" x14ac:dyDescent="0.2">
      <c r="D2821" s="190"/>
    </row>
    <row r="2822" spans="4:4" x14ac:dyDescent="0.2">
      <c r="D2822" s="190"/>
    </row>
    <row r="2823" spans="4:4" x14ac:dyDescent="0.2">
      <c r="D2823" s="190"/>
    </row>
    <row r="2824" spans="4:4" x14ac:dyDescent="0.2">
      <c r="D2824" s="190"/>
    </row>
    <row r="2825" spans="4:4" x14ac:dyDescent="0.2">
      <c r="D2825" s="190"/>
    </row>
    <row r="2826" spans="4:4" x14ac:dyDescent="0.2">
      <c r="D2826" s="190"/>
    </row>
    <row r="2827" spans="4:4" x14ac:dyDescent="0.2">
      <c r="D2827" s="190"/>
    </row>
    <row r="2828" spans="4:4" x14ac:dyDescent="0.2">
      <c r="D2828" s="190"/>
    </row>
    <row r="2829" spans="4:4" x14ac:dyDescent="0.2">
      <c r="D2829" s="190"/>
    </row>
    <row r="2830" spans="4:4" x14ac:dyDescent="0.2">
      <c r="D2830" s="190"/>
    </row>
    <row r="2831" spans="4:4" x14ac:dyDescent="0.2">
      <c r="D2831" s="190"/>
    </row>
    <row r="2832" spans="4:4" x14ac:dyDescent="0.2">
      <c r="D2832" s="190"/>
    </row>
    <row r="2833" spans="4:4" x14ac:dyDescent="0.2">
      <c r="D2833" s="190"/>
    </row>
    <row r="2834" spans="4:4" x14ac:dyDescent="0.2">
      <c r="D2834" s="190"/>
    </row>
    <row r="2835" spans="4:4" x14ac:dyDescent="0.2">
      <c r="D2835" s="190"/>
    </row>
    <row r="2836" spans="4:4" x14ac:dyDescent="0.2">
      <c r="D2836" s="190"/>
    </row>
    <row r="2837" spans="4:4" x14ac:dyDescent="0.2">
      <c r="D2837" s="190"/>
    </row>
    <row r="2838" spans="4:4" x14ac:dyDescent="0.2">
      <c r="D2838" s="190"/>
    </row>
    <row r="2839" spans="4:4" x14ac:dyDescent="0.2">
      <c r="D2839" s="190"/>
    </row>
    <row r="2840" spans="4:4" x14ac:dyDescent="0.2">
      <c r="D2840" s="190"/>
    </row>
    <row r="2841" spans="4:4" x14ac:dyDescent="0.2">
      <c r="D2841" s="190"/>
    </row>
    <row r="2842" spans="4:4" x14ac:dyDescent="0.2">
      <c r="D2842" s="190"/>
    </row>
    <row r="2843" spans="4:4" x14ac:dyDescent="0.2">
      <c r="D2843" s="190"/>
    </row>
    <row r="2844" spans="4:4" x14ac:dyDescent="0.2">
      <c r="D2844" s="190"/>
    </row>
    <row r="2845" spans="4:4" x14ac:dyDescent="0.2">
      <c r="D2845" s="190"/>
    </row>
    <row r="2846" spans="4:4" x14ac:dyDescent="0.2">
      <c r="D2846" s="190"/>
    </row>
    <row r="2847" spans="4:4" x14ac:dyDescent="0.2">
      <c r="D2847" s="190"/>
    </row>
    <row r="2848" spans="4:4" x14ac:dyDescent="0.2">
      <c r="D2848" s="190"/>
    </row>
    <row r="2849" spans="4:4" x14ac:dyDescent="0.2">
      <c r="D2849" s="190"/>
    </row>
    <row r="2850" spans="4:4" x14ac:dyDescent="0.2">
      <c r="D2850" s="190"/>
    </row>
    <row r="2851" spans="4:4" x14ac:dyDescent="0.2">
      <c r="D2851" s="190"/>
    </row>
    <row r="2852" spans="4:4" x14ac:dyDescent="0.2">
      <c r="D2852" s="190"/>
    </row>
    <row r="2853" spans="4:4" x14ac:dyDescent="0.2">
      <c r="D2853" s="190"/>
    </row>
    <row r="2854" spans="4:4" x14ac:dyDescent="0.2">
      <c r="D2854" s="190"/>
    </row>
    <row r="2855" spans="4:4" x14ac:dyDescent="0.2">
      <c r="D2855" s="190"/>
    </row>
    <row r="2856" spans="4:4" x14ac:dyDescent="0.2">
      <c r="D2856" s="190"/>
    </row>
    <row r="2857" spans="4:4" x14ac:dyDescent="0.2">
      <c r="D2857" s="190"/>
    </row>
    <row r="2858" spans="4:4" x14ac:dyDescent="0.2">
      <c r="D2858" s="190"/>
    </row>
    <row r="2859" spans="4:4" x14ac:dyDescent="0.2">
      <c r="D2859" s="190"/>
    </row>
    <row r="2860" spans="4:4" x14ac:dyDescent="0.2">
      <c r="D2860" s="190"/>
    </row>
    <row r="2861" spans="4:4" x14ac:dyDescent="0.2">
      <c r="D2861" s="190"/>
    </row>
    <row r="2862" spans="4:4" x14ac:dyDescent="0.2">
      <c r="D2862" s="190"/>
    </row>
    <row r="2863" spans="4:4" x14ac:dyDescent="0.2">
      <c r="D2863" s="190"/>
    </row>
    <row r="2864" spans="4:4" x14ac:dyDescent="0.2">
      <c r="D2864" s="190"/>
    </row>
    <row r="2865" spans="4:4" x14ac:dyDescent="0.2">
      <c r="D2865" s="190"/>
    </row>
    <row r="2866" spans="4:4" x14ac:dyDescent="0.2">
      <c r="D2866" s="190"/>
    </row>
    <row r="2867" spans="4:4" x14ac:dyDescent="0.2">
      <c r="D2867" s="190"/>
    </row>
    <row r="2868" spans="4:4" x14ac:dyDescent="0.2">
      <c r="D2868" s="190"/>
    </row>
    <row r="2869" spans="4:4" x14ac:dyDescent="0.2">
      <c r="D2869" s="190"/>
    </row>
    <row r="2870" spans="4:4" x14ac:dyDescent="0.2">
      <c r="D2870" s="190"/>
    </row>
    <row r="2871" spans="4:4" x14ac:dyDescent="0.2">
      <c r="D2871" s="190"/>
    </row>
    <row r="2872" spans="4:4" x14ac:dyDescent="0.2">
      <c r="D2872" s="190"/>
    </row>
    <row r="2873" spans="4:4" x14ac:dyDescent="0.2">
      <c r="D2873" s="190"/>
    </row>
    <row r="2874" spans="4:4" x14ac:dyDescent="0.2">
      <c r="D2874" s="190"/>
    </row>
    <row r="2875" spans="4:4" x14ac:dyDescent="0.2">
      <c r="D2875" s="190"/>
    </row>
    <row r="2876" spans="4:4" x14ac:dyDescent="0.2">
      <c r="D2876" s="190"/>
    </row>
    <row r="2877" spans="4:4" x14ac:dyDescent="0.2">
      <c r="D2877" s="190"/>
    </row>
    <row r="2878" spans="4:4" x14ac:dyDescent="0.2">
      <c r="D2878" s="190"/>
    </row>
    <row r="2879" spans="4:4" x14ac:dyDescent="0.2">
      <c r="D2879" s="190"/>
    </row>
    <row r="2880" spans="4:4" x14ac:dyDescent="0.2">
      <c r="D2880" s="190"/>
    </row>
    <row r="2881" spans="4:4" x14ac:dyDescent="0.2">
      <c r="D2881" s="190"/>
    </row>
    <row r="2882" spans="4:4" x14ac:dyDescent="0.2">
      <c r="D2882" s="190"/>
    </row>
    <row r="2883" spans="4:4" x14ac:dyDescent="0.2">
      <c r="D2883" s="190"/>
    </row>
    <row r="2884" spans="4:4" x14ac:dyDescent="0.2">
      <c r="D2884" s="190"/>
    </row>
    <row r="2885" spans="4:4" x14ac:dyDescent="0.2">
      <c r="D2885" s="190"/>
    </row>
    <row r="2886" spans="4:4" x14ac:dyDescent="0.2">
      <c r="D2886" s="190"/>
    </row>
    <row r="2887" spans="4:4" x14ac:dyDescent="0.2">
      <c r="D2887" s="190"/>
    </row>
    <row r="2888" spans="4:4" x14ac:dyDescent="0.2">
      <c r="D2888" s="190"/>
    </row>
    <row r="2889" spans="4:4" x14ac:dyDescent="0.2">
      <c r="D2889" s="190"/>
    </row>
    <row r="2890" spans="4:4" x14ac:dyDescent="0.2">
      <c r="D2890" s="190"/>
    </row>
    <row r="2891" spans="4:4" x14ac:dyDescent="0.2">
      <c r="D2891" s="190"/>
    </row>
    <row r="2892" spans="4:4" x14ac:dyDescent="0.2">
      <c r="D2892" s="190"/>
    </row>
    <row r="2893" spans="4:4" x14ac:dyDescent="0.2">
      <c r="D2893" s="190"/>
    </row>
    <row r="2894" spans="4:4" x14ac:dyDescent="0.2">
      <c r="D2894" s="190"/>
    </row>
    <row r="2895" spans="4:4" x14ac:dyDescent="0.2">
      <c r="D2895" s="190"/>
    </row>
    <row r="2896" spans="4:4" x14ac:dyDescent="0.2">
      <c r="D2896" s="190"/>
    </row>
    <row r="2897" spans="4:4" x14ac:dyDescent="0.2">
      <c r="D2897" s="190"/>
    </row>
    <row r="2898" spans="4:4" x14ac:dyDescent="0.2">
      <c r="D2898" s="190"/>
    </row>
    <row r="2899" spans="4:4" x14ac:dyDescent="0.2">
      <c r="D2899" s="190"/>
    </row>
    <row r="2900" spans="4:4" x14ac:dyDescent="0.2">
      <c r="D2900" s="190"/>
    </row>
    <row r="2901" spans="4:4" x14ac:dyDescent="0.2">
      <c r="D2901" s="190"/>
    </row>
    <row r="2902" spans="4:4" x14ac:dyDescent="0.2">
      <c r="D2902" s="190"/>
    </row>
    <row r="2903" spans="4:4" x14ac:dyDescent="0.2">
      <c r="D2903" s="190"/>
    </row>
    <row r="2904" spans="4:4" x14ac:dyDescent="0.2">
      <c r="D2904" s="190"/>
    </row>
    <row r="2905" spans="4:4" x14ac:dyDescent="0.2">
      <c r="D2905" s="190"/>
    </row>
    <row r="2906" spans="4:4" x14ac:dyDescent="0.2">
      <c r="D2906" s="190"/>
    </row>
    <row r="2907" spans="4:4" x14ac:dyDescent="0.2">
      <c r="D2907" s="190"/>
    </row>
    <row r="2908" spans="4:4" x14ac:dyDescent="0.2">
      <c r="D2908" s="190"/>
    </row>
    <row r="2909" spans="4:4" x14ac:dyDescent="0.2">
      <c r="D2909" s="190"/>
    </row>
    <row r="2910" spans="4:4" x14ac:dyDescent="0.2">
      <c r="D2910" s="190"/>
    </row>
    <row r="2911" spans="4:4" x14ac:dyDescent="0.2">
      <c r="D2911" s="190"/>
    </row>
    <row r="2912" spans="4:4" x14ac:dyDescent="0.2">
      <c r="D2912" s="190"/>
    </row>
    <row r="2913" spans="4:4" x14ac:dyDescent="0.2">
      <c r="D2913" s="190"/>
    </row>
    <row r="2914" spans="4:4" x14ac:dyDescent="0.2">
      <c r="D2914" s="190"/>
    </row>
    <row r="2915" spans="4:4" x14ac:dyDescent="0.2">
      <c r="D2915" s="190"/>
    </row>
    <row r="2916" spans="4:4" x14ac:dyDescent="0.2">
      <c r="D2916" s="190"/>
    </row>
    <row r="2917" spans="4:4" x14ac:dyDescent="0.2">
      <c r="D2917" s="190"/>
    </row>
    <row r="2918" spans="4:4" x14ac:dyDescent="0.2">
      <c r="D2918" s="190"/>
    </row>
    <row r="2919" spans="4:4" x14ac:dyDescent="0.2">
      <c r="D2919" s="190"/>
    </row>
    <row r="2920" spans="4:4" x14ac:dyDescent="0.2">
      <c r="D2920" s="190"/>
    </row>
    <row r="2921" spans="4:4" x14ac:dyDescent="0.2">
      <c r="D2921" s="190"/>
    </row>
    <row r="2922" spans="4:4" x14ac:dyDescent="0.2">
      <c r="D2922" s="190"/>
    </row>
    <row r="2923" spans="4:4" x14ac:dyDescent="0.2">
      <c r="D2923" s="190"/>
    </row>
    <row r="2924" spans="4:4" x14ac:dyDescent="0.2">
      <c r="D2924" s="190"/>
    </row>
    <row r="2925" spans="4:4" x14ac:dyDescent="0.2">
      <c r="D2925" s="190"/>
    </row>
    <row r="2926" spans="4:4" x14ac:dyDescent="0.2">
      <c r="D2926" s="190"/>
    </row>
    <row r="2927" spans="4:4" x14ac:dyDescent="0.2">
      <c r="D2927" s="190"/>
    </row>
    <row r="2928" spans="4:4" x14ac:dyDescent="0.2">
      <c r="D2928" s="190"/>
    </row>
    <row r="2929" spans="4:4" x14ac:dyDescent="0.2">
      <c r="D2929" s="190"/>
    </row>
    <row r="2930" spans="4:4" x14ac:dyDescent="0.2">
      <c r="D2930" s="190"/>
    </row>
    <row r="2931" spans="4:4" x14ac:dyDescent="0.2">
      <c r="D2931" s="190"/>
    </row>
    <row r="2932" spans="4:4" x14ac:dyDescent="0.2">
      <c r="D2932" s="190"/>
    </row>
    <row r="2933" spans="4:4" x14ac:dyDescent="0.2">
      <c r="D2933" s="190"/>
    </row>
    <row r="2934" spans="4:4" x14ac:dyDescent="0.2">
      <c r="D2934" s="190"/>
    </row>
    <row r="2935" spans="4:4" x14ac:dyDescent="0.2">
      <c r="D2935" s="190"/>
    </row>
    <row r="2936" spans="4:4" x14ac:dyDescent="0.2">
      <c r="D2936" s="190"/>
    </row>
    <row r="2937" spans="4:4" x14ac:dyDescent="0.2">
      <c r="D2937" s="190"/>
    </row>
    <row r="2938" spans="4:4" x14ac:dyDescent="0.2">
      <c r="D2938" s="190"/>
    </row>
    <row r="2939" spans="4:4" x14ac:dyDescent="0.2">
      <c r="D2939" s="190"/>
    </row>
    <row r="2940" spans="4:4" x14ac:dyDescent="0.2">
      <c r="D2940" s="190"/>
    </row>
    <row r="2941" spans="4:4" x14ac:dyDescent="0.2">
      <c r="D2941" s="190"/>
    </row>
    <row r="2942" spans="4:4" x14ac:dyDescent="0.2">
      <c r="D2942" s="190"/>
    </row>
    <row r="2943" spans="4:4" x14ac:dyDescent="0.2">
      <c r="D2943" s="190"/>
    </row>
    <row r="2944" spans="4:4" x14ac:dyDescent="0.2">
      <c r="D2944" s="190"/>
    </row>
    <row r="2945" spans="4:4" x14ac:dyDescent="0.2">
      <c r="D2945" s="190"/>
    </row>
    <row r="2946" spans="4:4" x14ac:dyDescent="0.2">
      <c r="D2946" s="190"/>
    </row>
    <row r="2947" spans="4:4" x14ac:dyDescent="0.2">
      <c r="D2947" s="190"/>
    </row>
    <row r="2948" spans="4:4" x14ac:dyDescent="0.2">
      <c r="D2948" s="190"/>
    </row>
    <row r="2949" spans="4:4" x14ac:dyDescent="0.2">
      <c r="D2949" s="190"/>
    </row>
    <row r="2950" spans="4:4" x14ac:dyDescent="0.2">
      <c r="D2950" s="190"/>
    </row>
    <row r="2951" spans="4:4" x14ac:dyDescent="0.2">
      <c r="D2951" s="190"/>
    </row>
    <row r="2952" spans="4:4" x14ac:dyDescent="0.2">
      <c r="D2952" s="190"/>
    </row>
    <row r="2953" spans="4:4" x14ac:dyDescent="0.2">
      <c r="D2953" s="190"/>
    </row>
    <row r="2954" spans="4:4" x14ac:dyDescent="0.2">
      <c r="D2954" s="190"/>
    </row>
    <row r="2955" spans="4:4" x14ac:dyDescent="0.2">
      <c r="D2955" s="190"/>
    </row>
    <row r="2956" spans="4:4" x14ac:dyDescent="0.2">
      <c r="D2956" s="190"/>
    </row>
    <row r="2957" spans="4:4" x14ac:dyDescent="0.2">
      <c r="D2957" s="190"/>
    </row>
    <row r="2958" spans="4:4" x14ac:dyDescent="0.2">
      <c r="D2958" s="190"/>
    </row>
    <row r="2959" spans="4:4" x14ac:dyDescent="0.2">
      <c r="D2959" s="190"/>
    </row>
    <row r="2960" spans="4:4" x14ac:dyDescent="0.2">
      <c r="D2960" s="190"/>
    </row>
    <row r="2961" spans="4:4" x14ac:dyDescent="0.2">
      <c r="D2961" s="190"/>
    </row>
    <row r="2962" spans="4:4" x14ac:dyDescent="0.2">
      <c r="D2962" s="190"/>
    </row>
    <row r="2963" spans="4:4" x14ac:dyDescent="0.2">
      <c r="D2963" s="190"/>
    </row>
    <row r="2964" spans="4:4" x14ac:dyDescent="0.2">
      <c r="D2964" s="190"/>
    </row>
    <row r="2965" spans="4:4" x14ac:dyDescent="0.2">
      <c r="D2965" s="190"/>
    </row>
    <row r="2966" spans="4:4" x14ac:dyDescent="0.2">
      <c r="D2966" s="190"/>
    </row>
    <row r="2967" spans="4:4" x14ac:dyDescent="0.2">
      <c r="D2967" s="190"/>
    </row>
    <row r="2968" spans="4:4" x14ac:dyDescent="0.2">
      <c r="D2968" s="190"/>
    </row>
    <row r="2969" spans="4:4" x14ac:dyDescent="0.2">
      <c r="D2969" s="190"/>
    </row>
    <row r="2970" spans="4:4" x14ac:dyDescent="0.2">
      <c r="D2970" s="190"/>
    </row>
    <row r="2971" spans="4:4" x14ac:dyDescent="0.2">
      <c r="D2971" s="190"/>
    </row>
    <row r="2972" spans="4:4" x14ac:dyDescent="0.2">
      <c r="D2972" s="190"/>
    </row>
    <row r="2973" spans="4:4" x14ac:dyDescent="0.2">
      <c r="D2973" s="190"/>
    </row>
    <row r="2974" spans="4:4" x14ac:dyDescent="0.2">
      <c r="D2974" s="190"/>
    </row>
    <row r="2975" spans="4:4" x14ac:dyDescent="0.2">
      <c r="D2975" s="190"/>
    </row>
    <row r="2976" spans="4:4" x14ac:dyDescent="0.2">
      <c r="D2976" s="190"/>
    </row>
    <row r="2977" spans="4:4" x14ac:dyDescent="0.2">
      <c r="D2977" s="190"/>
    </row>
    <row r="2978" spans="4:4" x14ac:dyDescent="0.2">
      <c r="D2978" s="190"/>
    </row>
    <row r="2979" spans="4:4" x14ac:dyDescent="0.2">
      <c r="D2979" s="190"/>
    </row>
    <row r="2980" spans="4:4" x14ac:dyDescent="0.2">
      <c r="D2980" s="190"/>
    </row>
    <row r="2981" spans="4:4" x14ac:dyDescent="0.2">
      <c r="D2981" s="190"/>
    </row>
    <row r="2982" spans="4:4" x14ac:dyDescent="0.2">
      <c r="D2982" s="190"/>
    </row>
    <row r="2983" spans="4:4" x14ac:dyDescent="0.2">
      <c r="D2983" s="190"/>
    </row>
    <row r="2984" spans="4:4" x14ac:dyDescent="0.2">
      <c r="D2984" s="190"/>
    </row>
    <row r="2985" spans="4:4" x14ac:dyDescent="0.2">
      <c r="D2985" s="190"/>
    </row>
    <row r="2986" spans="4:4" x14ac:dyDescent="0.2">
      <c r="D2986" s="190"/>
    </row>
    <row r="2987" spans="4:4" x14ac:dyDescent="0.2">
      <c r="D2987" s="190"/>
    </row>
    <row r="2988" spans="4:4" x14ac:dyDescent="0.2">
      <c r="D2988" s="190"/>
    </row>
    <row r="2989" spans="4:4" x14ac:dyDescent="0.2">
      <c r="D2989" s="190"/>
    </row>
    <row r="2990" spans="4:4" x14ac:dyDescent="0.2">
      <c r="D2990" s="190"/>
    </row>
    <row r="2991" spans="4:4" x14ac:dyDescent="0.2">
      <c r="D2991" s="190"/>
    </row>
    <row r="2992" spans="4:4" x14ac:dyDescent="0.2">
      <c r="D2992" s="190"/>
    </row>
    <row r="2993" spans="4:4" x14ac:dyDescent="0.2">
      <c r="D2993" s="190"/>
    </row>
    <row r="2994" spans="4:4" x14ac:dyDescent="0.2">
      <c r="D2994" s="190"/>
    </row>
    <row r="2995" spans="4:4" x14ac:dyDescent="0.2">
      <c r="D2995" s="190"/>
    </row>
    <row r="2996" spans="4:4" x14ac:dyDescent="0.2">
      <c r="D2996" s="190"/>
    </row>
    <row r="2997" spans="4:4" x14ac:dyDescent="0.2">
      <c r="D2997" s="190"/>
    </row>
    <row r="2998" spans="4:4" x14ac:dyDescent="0.2">
      <c r="D2998" s="190"/>
    </row>
    <row r="2999" spans="4:4" x14ac:dyDescent="0.2">
      <c r="D2999" s="190"/>
    </row>
    <row r="3000" spans="4:4" x14ac:dyDescent="0.2">
      <c r="D3000" s="190"/>
    </row>
    <row r="3001" spans="4:4" x14ac:dyDescent="0.2">
      <c r="D3001" s="190"/>
    </row>
    <row r="3002" spans="4:4" x14ac:dyDescent="0.2">
      <c r="D3002" s="190"/>
    </row>
    <row r="3003" spans="4:4" x14ac:dyDescent="0.2">
      <c r="D3003" s="190"/>
    </row>
    <row r="3004" spans="4:4" x14ac:dyDescent="0.2">
      <c r="D3004" s="190"/>
    </row>
    <row r="3005" spans="4:4" x14ac:dyDescent="0.2">
      <c r="D3005" s="190"/>
    </row>
    <row r="3006" spans="4:4" x14ac:dyDescent="0.2">
      <c r="D3006" s="190"/>
    </row>
    <row r="3007" spans="4:4" x14ac:dyDescent="0.2">
      <c r="D3007" s="190"/>
    </row>
    <row r="3008" spans="4:4" x14ac:dyDescent="0.2">
      <c r="D3008" s="190"/>
    </row>
    <row r="3009" spans="4:4" x14ac:dyDescent="0.2">
      <c r="D3009" s="190"/>
    </row>
    <row r="3010" spans="4:4" x14ac:dyDescent="0.2">
      <c r="D3010" s="190"/>
    </row>
    <row r="3011" spans="4:4" x14ac:dyDescent="0.2">
      <c r="D3011" s="190"/>
    </row>
    <row r="3012" spans="4:4" x14ac:dyDescent="0.2">
      <c r="D3012" s="190"/>
    </row>
    <row r="3013" spans="4:4" x14ac:dyDescent="0.2">
      <c r="D3013" s="190"/>
    </row>
    <row r="3014" spans="4:4" x14ac:dyDescent="0.2">
      <c r="D3014" s="190"/>
    </row>
    <row r="3015" spans="4:4" x14ac:dyDescent="0.2">
      <c r="D3015" s="190"/>
    </row>
    <row r="3016" spans="4:4" x14ac:dyDescent="0.2">
      <c r="D3016" s="190"/>
    </row>
    <row r="3017" spans="4:4" x14ac:dyDescent="0.2">
      <c r="D3017" s="190"/>
    </row>
    <row r="3018" spans="4:4" x14ac:dyDescent="0.2">
      <c r="D3018" s="190"/>
    </row>
    <row r="3019" spans="4:4" x14ac:dyDescent="0.2">
      <c r="D3019" s="190"/>
    </row>
    <row r="3020" spans="4:4" x14ac:dyDescent="0.2">
      <c r="D3020" s="190"/>
    </row>
    <row r="3021" spans="4:4" x14ac:dyDescent="0.2">
      <c r="D3021" s="190"/>
    </row>
    <row r="3022" spans="4:4" x14ac:dyDescent="0.2">
      <c r="D3022" s="190"/>
    </row>
    <row r="3023" spans="4:4" x14ac:dyDescent="0.2">
      <c r="D3023" s="190"/>
    </row>
    <row r="3024" spans="4:4" x14ac:dyDescent="0.2">
      <c r="D3024" s="190"/>
    </row>
    <row r="3025" spans="4:4" x14ac:dyDescent="0.2">
      <c r="D3025" s="190"/>
    </row>
    <row r="3026" spans="4:4" x14ac:dyDescent="0.2">
      <c r="D3026" s="190"/>
    </row>
    <row r="3027" spans="4:4" x14ac:dyDescent="0.2">
      <c r="D3027" s="190"/>
    </row>
    <row r="3028" spans="4:4" x14ac:dyDescent="0.2">
      <c r="D3028" s="190"/>
    </row>
    <row r="3029" spans="4:4" x14ac:dyDescent="0.2">
      <c r="D3029" s="190"/>
    </row>
    <row r="3030" spans="4:4" x14ac:dyDescent="0.2">
      <c r="D3030" s="190"/>
    </row>
    <row r="3031" spans="4:4" x14ac:dyDescent="0.2">
      <c r="D3031" s="190"/>
    </row>
    <row r="3032" spans="4:4" x14ac:dyDescent="0.2">
      <c r="D3032" s="190"/>
    </row>
    <row r="3033" spans="4:4" x14ac:dyDescent="0.2">
      <c r="D3033" s="190"/>
    </row>
    <row r="3034" spans="4:4" x14ac:dyDescent="0.2">
      <c r="D3034" s="190"/>
    </row>
    <row r="3035" spans="4:4" x14ac:dyDescent="0.2">
      <c r="D3035" s="190"/>
    </row>
    <row r="3036" spans="4:4" x14ac:dyDescent="0.2">
      <c r="D3036" s="190"/>
    </row>
    <row r="3037" spans="4:4" x14ac:dyDescent="0.2">
      <c r="D3037" s="190"/>
    </row>
    <row r="3038" spans="4:4" x14ac:dyDescent="0.2">
      <c r="D3038" s="190"/>
    </row>
    <row r="3039" spans="4:4" x14ac:dyDescent="0.2">
      <c r="D3039" s="190"/>
    </row>
    <row r="3040" spans="4:4" x14ac:dyDescent="0.2">
      <c r="D3040" s="190"/>
    </row>
    <row r="3041" spans="4:4" x14ac:dyDescent="0.2">
      <c r="D3041" s="190"/>
    </row>
    <row r="3042" spans="4:4" x14ac:dyDescent="0.2">
      <c r="D3042" s="190"/>
    </row>
    <row r="3043" spans="4:4" x14ac:dyDescent="0.2">
      <c r="D3043" s="190"/>
    </row>
    <row r="3044" spans="4:4" x14ac:dyDescent="0.2">
      <c r="D3044" s="190"/>
    </row>
    <row r="3045" spans="4:4" x14ac:dyDescent="0.2">
      <c r="D3045" s="190"/>
    </row>
    <row r="3046" spans="4:4" x14ac:dyDescent="0.2">
      <c r="D3046" s="190"/>
    </row>
    <row r="3047" spans="4:4" x14ac:dyDescent="0.2">
      <c r="D3047" s="190"/>
    </row>
    <row r="3048" spans="4:4" x14ac:dyDescent="0.2">
      <c r="D3048" s="190"/>
    </row>
    <row r="3049" spans="4:4" x14ac:dyDescent="0.2">
      <c r="D3049" s="190"/>
    </row>
    <row r="3050" spans="4:4" x14ac:dyDescent="0.2">
      <c r="D3050" s="190"/>
    </row>
    <row r="3051" spans="4:4" x14ac:dyDescent="0.2">
      <c r="D3051" s="190"/>
    </row>
    <row r="3052" spans="4:4" x14ac:dyDescent="0.2">
      <c r="D3052" s="190"/>
    </row>
    <row r="3053" spans="4:4" x14ac:dyDescent="0.2">
      <c r="D3053" s="190"/>
    </row>
    <row r="3054" spans="4:4" x14ac:dyDescent="0.2">
      <c r="D3054" s="190"/>
    </row>
    <row r="3055" spans="4:4" x14ac:dyDescent="0.2">
      <c r="D3055" s="190"/>
    </row>
    <row r="3056" spans="4:4" x14ac:dyDescent="0.2">
      <c r="D3056" s="190"/>
    </row>
    <row r="3057" spans="4:4" x14ac:dyDescent="0.2">
      <c r="D3057" s="190"/>
    </row>
    <row r="3058" spans="4:4" x14ac:dyDescent="0.2">
      <c r="D3058" s="190"/>
    </row>
    <row r="3059" spans="4:4" x14ac:dyDescent="0.2">
      <c r="D3059" s="190"/>
    </row>
    <row r="3060" spans="4:4" x14ac:dyDescent="0.2">
      <c r="D3060" s="190"/>
    </row>
    <row r="3061" spans="4:4" x14ac:dyDescent="0.2">
      <c r="D3061" s="190"/>
    </row>
    <row r="3062" spans="4:4" x14ac:dyDescent="0.2">
      <c r="D3062" s="190"/>
    </row>
    <row r="3063" spans="4:4" x14ac:dyDescent="0.2">
      <c r="D3063" s="190"/>
    </row>
    <row r="3064" spans="4:4" x14ac:dyDescent="0.2">
      <c r="D3064" s="190"/>
    </row>
    <row r="3065" spans="4:4" x14ac:dyDescent="0.2">
      <c r="D3065" s="190"/>
    </row>
    <row r="3066" spans="4:4" x14ac:dyDescent="0.2">
      <c r="D3066" s="190"/>
    </row>
    <row r="3067" spans="4:4" x14ac:dyDescent="0.2">
      <c r="D3067" s="190"/>
    </row>
    <row r="3068" spans="4:4" x14ac:dyDescent="0.2">
      <c r="D3068" s="190"/>
    </row>
    <row r="3069" spans="4:4" x14ac:dyDescent="0.2">
      <c r="D3069" s="190"/>
    </row>
    <row r="3070" spans="4:4" x14ac:dyDescent="0.2">
      <c r="D3070" s="190"/>
    </row>
    <row r="3071" spans="4:4" x14ac:dyDescent="0.2">
      <c r="D3071" s="190"/>
    </row>
    <row r="3072" spans="4:4" x14ac:dyDescent="0.2">
      <c r="D3072" s="190"/>
    </row>
    <row r="3073" spans="4:4" x14ac:dyDescent="0.2">
      <c r="D3073" s="190"/>
    </row>
    <row r="3074" spans="4:4" x14ac:dyDescent="0.2">
      <c r="D3074" s="190"/>
    </row>
    <row r="3075" spans="4:4" x14ac:dyDescent="0.2">
      <c r="D3075" s="190"/>
    </row>
    <row r="3076" spans="4:4" x14ac:dyDescent="0.2">
      <c r="D3076" s="190"/>
    </row>
    <row r="3077" spans="4:4" x14ac:dyDescent="0.2">
      <c r="D3077" s="190"/>
    </row>
    <row r="3078" spans="4:4" x14ac:dyDescent="0.2">
      <c r="D3078" s="190"/>
    </row>
    <row r="3079" spans="4:4" x14ac:dyDescent="0.2">
      <c r="D3079" s="190"/>
    </row>
    <row r="3080" spans="4:4" x14ac:dyDescent="0.2">
      <c r="D3080" s="190"/>
    </row>
    <row r="3081" spans="4:4" x14ac:dyDescent="0.2">
      <c r="D3081" s="190"/>
    </row>
    <row r="3082" spans="4:4" x14ac:dyDescent="0.2">
      <c r="D3082" s="190"/>
    </row>
    <row r="3083" spans="4:4" x14ac:dyDescent="0.2">
      <c r="D3083" s="190"/>
    </row>
    <row r="3084" spans="4:4" x14ac:dyDescent="0.2">
      <c r="D3084" s="190"/>
    </row>
    <row r="3085" spans="4:4" x14ac:dyDescent="0.2">
      <c r="D3085" s="190"/>
    </row>
    <row r="3086" spans="4:4" x14ac:dyDescent="0.2">
      <c r="D3086" s="190"/>
    </row>
    <row r="3087" spans="4:4" x14ac:dyDescent="0.2">
      <c r="D3087" s="190"/>
    </row>
    <row r="3088" spans="4:4" x14ac:dyDescent="0.2">
      <c r="D3088" s="190"/>
    </row>
    <row r="3089" spans="4:4" x14ac:dyDescent="0.2">
      <c r="D3089" s="190"/>
    </row>
    <row r="3090" spans="4:4" x14ac:dyDescent="0.2">
      <c r="D3090" s="190"/>
    </row>
    <row r="3091" spans="4:4" x14ac:dyDescent="0.2">
      <c r="D3091" s="190"/>
    </row>
    <row r="3092" spans="4:4" x14ac:dyDescent="0.2">
      <c r="D3092" s="190"/>
    </row>
    <row r="3093" spans="4:4" x14ac:dyDescent="0.2">
      <c r="D3093" s="190"/>
    </row>
    <row r="3094" spans="4:4" x14ac:dyDescent="0.2">
      <c r="D3094" s="190"/>
    </row>
    <row r="3095" spans="4:4" x14ac:dyDescent="0.2">
      <c r="D3095" s="190"/>
    </row>
    <row r="3096" spans="4:4" x14ac:dyDescent="0.2">
      <c r="D3096" s="190"/>
    </row>
    <row r="3097" spans="4:4" x14ac:dyDescent="0.2">
      <c r="D3097" s="190"/>
    </row>
    <row r="3098" spans="4:4" x14ac:dyDescent="0.2">
      <c r="D3098" s="190"/>
    </row>
    <row r="3099" spans="4:4" x14ac:dyDescent="0.2">
      <c r="D3099" s="190"/>
    </row>
    <row r="3100" spans="4:4" x14ac:dyDescent="0.2">
      <c r="D3100" s="190"/>
    </row>
    <row r="3101" spans="4:4" x14ac:dyDescent="0.2">
      <c r="D3101" s="190"/>
    </row>
    <row r="3102" spans="4:4" x14ac:dyDescent="0.2">
      <c r="D3102" s="190"/>
    </row>
    <row r="3103" spans="4:4" x14ac:dyDescent="0.2">
      <c r="D3103" s="190"/>
    </row>
    <row r="3104" spans="4:4" x14ac:dyDescent="0.2">
      <c r="D3104" s="190"/>
    </row>
    <row r="3105" spans="4:4" x14ac:dyDescent="0.2">
      <c r="D3105" s="190"/>
    </row>
    <row r="3106" spans="4:4" x14ac:dyDescent="0.2">
      <c r="D3106" s="190"/>
    </row>
    <row r="3107" spans="4:4" x14ac:dyDescent="0.2">
      <c r="D3107" s="190"/>
    </row>
    <row r="3108" spans="4:4" x14ac:dyDescent="0.2">
      <c r="D3108" s="190"/>
    </row>
    <row r="3109" spans="4:4" x14ac:dyDescent="0.2">
      <c r="D3109" s="190"/>
    </row>
    <row r="3110" spans="4:4" x14ac:dyDescent="0.2">
      <c r="D3110" s="190"/>
    </row>
    <row r="3111" spans="4:4" x14ac:dyDescent="0.2">
      <c r="D3111" s="190"/>
    </row>
    <row r="3112" spans="4:4" x14ac:dyDescent="0.2">
      <c r="D3112" s="190"/>
    </row>
    <row r="3113" spans="4:4" x14ac:dyDescent="0.2">
      <c r="D3113" s="190"/>
    </row>
    <row r="3114" spans="4:4" x14ac:dyDescent="0.2">
      <c r="D3114" s="190"/>
    </row>
    <row r="3115" spans="4:4" x14ac:dyDescent="0.2">
      <c r="D3115" s="190"/>
    </row>
    <row r="3116" spans="4:4" x14ac:dyDescent="0.2">
      <c r="D3116" s="190"/>
    </row>
    <row r="3117" spans="4:4" x14ac:dyDescent="0.2">
      <c r="D3117" s="190"/>
    </row>
    <row r="3118" spans="4:4" x14ac:dyDescent="0.2">
      <c r="D3118" s="190"/>
    </row>
    <row r="3119" spans="4:4" x14ac:dyDescent="0.2">
      <c r="D3119" s="190"/>
    </row>
    <row r="3120" spans="4:4" x14ac:dyDescent="0.2">
      <c r="D3120" s="190"/>
    </row>
    <row r="3121" spans="4:4" x14ac:dyDescent="0.2">
      <c r="D3121" s="190"/>
    </row>
    <row r="3122" spans="4:4" x14ac:dyDescent="0.2">
      <c r="D3122" s="190"/>
    </row>
    <row r="3123" spans="4:4" x14ac:dyDescent="0.2">
      <c r="D3123" s="190"/>
    </row>
    <row r="3124" spans="4:4" x14ac:dyDescent="0.2">
      <c r="D3124" s="190"/>
    </row>
    <row r="3125" spans="4:4" x14ac:dyDescent="0.2">
      <c r="D3125" s="190"/>
    </row>
    <row r="3126" spans="4:4" x14ac:dyDescent="0.2">
      <c r="D3126" s="190"/>
    </row>
    <row r="3127" spans="4:4" x14ac:dyDescent="0.2">
      <c r="D3127" s="190"/>
    </row>
    <row r="3128" spans="4:4" x14ac:dyDescent="0.2">
      <c r="D3128" s="190"/>
    </row>
    <row r="3129" spans="4:4" x14ac:dyDescent="0.2">
      <c r="D3129" s="190"/>
    </row>
    <row r="3130" spans="4:4" x14ac:dyDescent="0.2">
      <c r="D3130" s="190"/>
    </row>
    <row r="3131" spans="4:4" x14ac:dyDescent="0.2">
      <c r="D3131" s="190"/>
    </row>
    <row r="3132" spans="4:4" x14ac:dyDescent="0.2">
      <c r="D3132" s="190"/>
    </row>
    <row r="3133" spans="4:4" x14ac:dyDescent="0.2">
      <c r="D3133" s="190"/>
    </row>
    <row r="3134" spans="4:4" x14ac:dyDescent="0.2">
      <c r="D3134" s="190"/>
    </row>
    <row r="3135" spans="4:4" x14ac:dyDescent="0.2">
      <c r="D3135" s="190"/>
    </row>
    <row r="3136" spans="4:4" x14ac:dyDescent="0.2">
      <c r="D3136" s="190"/>
    </row>
    <row r="3137" spans="4:4" x14ac:dyDescent="0.2">
      <c r="D3137" s="190"/>
    </row>
    <row r="3138" spans="4:4" x14ac:dyDescent="0.2">
      <c r="D3138" s="190"/>
    </row>
    <row r="3139" spans="4:4" x14ac:dyDescent="0.2">
      <c r="D3139" s="190"/>
    </row>
    <row r="3140" spans="4:4" x14ac:dyDescent="0.2">
      <c r="D3140" s="190"/>
    </row>
    <row r="3141" spans="4:4" x14ac:dyDescent="0.2">
      <c r="D3141" s="190"/>
    </row>
    <row r="3142" spans="4:4" x14ac:dyDescent="0.2">
      <c r="D3142" s="190"/>
    </row>
    <row r="3143" spans="4:4" x14ac:dyDescent="0.2">
      <c r="D3143" s="190"/>
    </row>
    <row r="3144" spans="4:4" x14ac:dyDescent="0.2">
      <c r="D3144" s="190"/>
    </row>
    <row r="3145" spans="4:4" x14ac:dyDescent="0.2">
      <c r="D3145" s="190"/>
    </row>
    <row r="3146" spans="4:4" x14ac:dyDescent="0.2">
      <c r="D3146" s="190"/>
    </row>
    <row r="3147" spans="4:4" x14ac:dyDescent="0.2">
      <c r="D3147" s="190"/>
    </row>
    <row r="3148" spans="4:4" x14ac:dyDescent="0.2">
      <c r="D3148" s="190"/>
    </row>
    <row r="3149" spans="4:4" x14ac:dyDescent="0.2">
      <c r="D3149" s="190"/>
    </row>
    <row r="3150" spans="4:4" x14ac:dyDescent="0.2">
      <c r="D3150" s="190"/>
    </row>
    <row r="3151" spans="4:4" x14ac:dyDescent="0.2">
      <c r="D3151" s="190"/>
    </row>
    <row r="3152" spans="4:4" x14ac:dyDescent="0.2">
      <c r="D3152" s="190"/>
    </row>
    <row r="3153" spans="4:4" x14ac:dyDescent="0.2">
      <c r="D3153" s="190"/>
    </row>
    <row r="3154" spans="4:4" x14ac:dyDescent="0.2">
      <c r="D3154" s="190"/>
    </row>
    <row r="3155" spans="4:4" x14ac:dyDescent="0.2">
      <c r="D3155" s="190"/>
    </row>
    <row r="3156" spans="4:4" x14ac:dyDescent="0.2">
      <c r="D3156" s="190"/>
    </row>
    <row r="3157" spans="4:4" x14ac:dyDescent="0.2">
      <c r="D3157" s="190"/>
    </row>
    <row r="3158" spans="4:4" x14ac:dyDescent="0.2">
      <c r="D3158" s="190"/>
    </row>
    <row r="3159" spans="4:4" x14ac:dyDescent="0.2">
      <c r="D3159" s="190"/>
    </row>
    <row r="3160" spans="4:4" x14ac:dyDescent="0.2">
      <c r="D3160" s="190"/>
    </row>
    <row r="3161" spans="4:4" x14ac:dyDescent="0.2">
      <c r="D3161" s="190"/>
    </row>
    <row r="3162" spans="4:4" x14ac:dyDescent="0.2">
      <c r="D3162" s="190"/>
    </row>
    <row r="3163" spans="4:4" x14ac:dyDescent="0.2">
      <c r="D3163" s="190"/>
    </row>
    <row r="3164" spans="4:4" x14ac:dyDescent="0.2">
      <c r="D3164" s="190"/>
    </row>
    <row r="3165" spans="4:4" x14ac:dyDescent="0.2">
      <c r="D3165" s="190"/>
    </row>
    <row r="3166" spans="4:4" x14ac:dyDescent="0.2">
      <c r="D3166" s="190"/>
    </row>
    <row r="3167" spans="4:4" x14ac:dyDescent="0.2">
      <c r="D3167" s="190"/>
    </row>
    <row r="3168" spans="4:4" x14ac:dyDescent="0.2">
      <c r="D3168" s="190"/>
    </row>
    <row r="3169" spans="4:4" x14ac:dyDescent="0.2">
      <c r="D3169" s="190"/>
    </row>
    <row r="3170" spans="4:4" x14ac:dyDescent="0.2">
      <c r="D3170" s="190"/>
    </row>
    <row r="3171" spans="4:4" x14ac:dyDescent="0.2">
      <c r="D3171" s="190"/>
    </row>
    <row r="3172" spans="4:4" x14ac:dyDescent="0.2">
      <c r="D3172" s="190"/>
    </row>
    <row r="3173" spans="4:4" x14ac:dyDescent="0.2">
      <c r="D3173" s="190"/>
    </row>
    <row r="3174" spans="4:4" x14ac:dyDescent="0.2">
      <c r="D3174" s="190"/>
    </row>
    <row r="3175" spans="4:4" x14ac:dyDescent="0.2">
      <c r="D3175" s="190"/>
    </row>
    <row r="3176" spans="4:4" x14ac:dyDescent="0.2">
      <c r="D3176" s="190"/>
    </row>
    <row r="3177" spans="4:4" x14ac:dyDescent="0.2">
      <c r="D3177" s="190"/>
    </row>
    <row r="3178" spans="4:4" x14ac:dyDescent="0.2">
      <c r="D3178" s="190"/>
    </row>
    <row r="3179" spans="4:4" x14ac:dyDescent="0.2">
      <c r="D3179" s="190"/>
    </row>
    <row r="3180" spans="4:4" x14ac:dyDescent="0.2">
      <c r="D3180" s="190"/>
    </row>
    <row r="3181" spans="4:4" x14ac:dyDescent="0.2">
      <c r="D3181" s="190"/>
    </row>
    <row r="3182" spans="4:4" x14ac:dyDescent="0.2">
      <c r="D3182" s="190"/>
    </row>
    <row r="3183" spans="4:4" x14ac:dyDescent="0.2">
      <c r="D3183" s="190"/>
    </row>
    <row r="3184" spans="4:4" x14ac:dyDescent="0.2">
      <c r="D3184" s="190"/>
    </row>
    <row r="3185" spans="4:4" x14ac:dyDescent="0.2">
      <c r="D3185" s="190"/>
    </row>
    <row r="3186" spans="4:4" x14ac:dyDescent="0.2">
      <c r="D3186" s="190"/>
    </row>
    <row r="3187" spans="4:4" x14ac:dyDescent="0.2">
      <c r="D3187" s="190"/>
    </row>
    <row r="3188" spans="4:4" x14ac:dyDescent="0.2">
      <c r="D3188" s="190"/>
    </row>
    <row r="3189" spans="4:4" x14ac:dyDescent="0.2">
      <c r="D3189" s="190"/>
    </row>
    <row r="3190" spans="4:4" x14ac:dyDescent="0.2">
      <c r="D3190" s="190"/>
    </row>
    <row r="3191" spans="4:4" x14ac:dyDescent="0.2">
      <c r="D3191" s="190"/>
    </row>
    <row r="3192" spans="4:4" x14ac:dyDescent="0.2">
      <c r="D3192" s="190"/>
    </row>
    <row r="3193" spans="4:4" x14ac:dyDescent="0.2">
      <c r="D3193" s="190"/>
    </row>
    <row r="3194" spans="4:4" x14ac:dyDescent="0.2">
      <c r="D3194" s="190"/>
    </row>
    <row r="3195" spans="4:4" x14ac:dyDescent="0.2">
      <c r="D3195" s="190"/>
    </row>
    <row r="3196" spans="4:4" x14ac:dyDescent="0.2">
      <c r="D3196" s="190"/>
    </row>
    <row r="3197" spans="4:4" x14ac:dyDescent="0.2">
      <c r="D3197" s="190"/>
    </row>
    <row r="3198" spans="4:4" x14ac:dyDescent="0.2">
      <c r="D3198" s="190"/>
    </row>
    <row r="3199" spans="4:4" x14ac:dyDescent="0.2">
      <c r="D3199" s="190"/>
    </row>
    <row r="3200" spans="4:4" x14ac:dyDescent="0.2">
      <c r="D3200" s="190"/>
    </row>
    <row r="3201" spans="4:4" x14ac:dyDescent="0.2">
      <c r="D3201" s="190"/>
    </row>
    <row r="3202" spans="4:4" x14ac:dyDescent="0.2">
      <c r="D3202" s="190"/>
    </row>
    <row r="3203" spans="4:4" x14ac:dyDescent="0.2">
      <c r="D3203" s="190"/>
    </row>
    <row r="3204" spans="4:4" x14ac:dyDescent="0.2">
      <c r="D3204" s="190"/>
    </row>
    <row r="3205" spans="4:4" x14ac:dyDescent="0.2">
      <c r="D3205" s="190"/>
    </row>
    <row r="3206" spans="4:4" x14ac:dyDescent="0.2">
      <c r="D3206" s="190"/>
    </row>
    <row r="3207" spans="4:4" x14ac:dyDescent="0.2">
      <c r="D3207" s="190"/>
    </row>
    <row r="3208" spans="4:4" x14ac:dyDescent="0.2">
      <c r="D3208" s="190"/>
    </row>
    <row r="3209" spans="4:4" x14ac:dyDescent="0.2">
      <c r="D3209" s="190"/>
    </row>
    <row r="3210" spans="4:4" x14ac:dyDescent="0.2">
      <c r="D3210" s="190"/>
    </row>
    <row r="3211" spans="4:4" x14ac:dyDescent="0.2">
      <c r="D3211" s="190"/>
    </row>
    <row r="3212" spans="4:4" x14ac:dyDescent="0.2">
      <c r="D3212" s="190"/>
    </row>
    <row r="3213" spans="4:4" x14ac:dyDescent="0.2">
      <c r="D3213" s="190"/>
    </row>
    <row r="3214" spans="4:4" x14ac:dyDescent="0.2">
      <c r="D3214" s="190"/>
    </row>
    <row r="3215" spans="4:4" x14ac:dyDescent="0.2">
      <c r="D3215" s="190"/>
    </row>
    <row r="3216" spans="4:4" x14ac:dyDescent="0.2">
      <c r="D3216" s="190"/>
    </row>
    <row r="3217" spans="4:4" x14ac:dyDescent="0.2">
      <c r="D3217" s="190"/>
    </row>
    <row r="3218" spans="4:4" x14ac:dyDescent="0.2">
      <c r="D3218" s="190"/>
    </row>
    <row r="3219" spans="4:4" x14ac:dyDescent="0.2">
      <c r="D3219" s="190"/>
    </row>
    <row r="3220" spans="4:4" x14ac:dyDescent="0.2">
      <c r="D3220" s="190"/>
    </row>
    <row r="3221" spans="4:4" x14ac:dyDescent="0.2">
      <c r="D3221" s="190"/>
    </row>
    <row r="3222" spans="4:4" x14ac:dyDescent="0.2">
      <c r="D3222" s="190"/>
    </row>
    <row r="3223" spans="4:4" x14ac:dyDescent="0.2">
      <c r="D3223" s="190"/>
    </row>
    <row r="3224" spans="4:4" x14ac:dyDescent="0.2">
      <c r="D3224" s="190"/>
    </row>
    <row r="3225" spans="4:4" x14ac:dyDescent="0.2">
      <c r="D3225" s="190"/>
    </row>
    <row r="3226" spans="4:4" x14ac:dyDescent="0.2">
      <c r="D3226" s="190"/>
    </row>
    <row r="3227" spans="4:4" x14ac:dyDescent="0.2">
      <c r="D3227" s="190"/>
    </row>
    <row r="3228" spans="4:4" x14ac:dyDescent="0.2">
      <c r="D3228" s="190"/>
    </row>
    <row r="3229" spans="4:4" x14ac:dyDescent="0.2">
      <c r="D3229" s="190"/>
    </row>
    <row r="3230" spans="4:4" x14ac:dyDescent="0.2">
      <c r="D3230" s="190"/>
    </row>
    <row r="3231" spans="4:4" x14ac:dyDescent="0.2">
      <c r="D3231" s="190"/>
    </row>
    <row r="3232" spans="4:4" x14ac:dyDescent="0.2">
      <c r="D3232" s="190"/>
    </row>
    <row r="3233" spans="4:4" x14ac:dyDescent="0.2">
      <c r="D3233" s="190"/>
    </row>
    <row r="3234" spans="4:4" x14ac:dyDescent="0.2">
      <c r="D3234" s="190"/>
    </row>
    <row r="3235" spans="4:4" x14ac:dyDescent="0.2">
      <c r="D3235" s="190"/>
    </row>
    <row r="3236" spans="4:4" x14ac:dyDescent="0.2">
      <c r="D3236" s="190"/>
    </row>
    <row r="3237" spans="4:4" x14ac:dyDescent="0.2">
      <c r="D3237" s="190"/>
    </row>
    <row r="3238" spans="4:4" x14ac:dyDescent="0.2">
      <c r="D3238" s="190"/>
    </row>
    <row r="3239" spans="4:4" x14ac:dyDescent="0.2">
      <c r="D3239" s="190"/>
    </row>
    <row r="3240" spans="4:4" x14ac:dyDescent="0.2">
      <c r="D3240" s="190"/>
    </row>
    <row r="3241" spans="4:4" x14ac:dyDescent="0.2">
      <c r="D3241" s="190"/>
    </row>
    <row r="3242" spans="4:4" x14ac:dyDescent="0.2">
      <c r="D3242" s="190"/>
    </row>
    <row r="3243" spans="4:4" x14ac:dyDescent="0.2">
      <c r="D3243" s="190"/>
    </row>
    <row r="3244" spans="4:4" x14ac:dyDescent="0.2">
      <c r="D3244" s="190"/>
    </row>
    <row r="3245" spans="4:4" x14ac:dyDescent="0.2">
      <c r="D3245" s="190"/>
    </row>
    <row r="3246" spans="4:4" x14ac:dyDescent="0.2">
      <c r="D3246" s="190"/>
    </row>
    <row r="3247" spans="4:4" x14ac:dyDescent="0.2">
      <c r="D3247" s="190"/>
    </row>
    <row r="3248" spans="4:4" x14ac:dyDescent="0.2">
      <c r="D3248" s="190"/>
    </row>
    <row r="3249" spans="4:4" x14ac:dyDescent="0.2">
      <c r="D3249" s="190"/>
    </row>
    <row r="3250" spans="4:4" x14ac:dyDescent="0.2">
      <c r="D3250" s="190"/>
    </row>
    <row r="3251" spans="4:4" x14ac:dyDescent="0.2">
      <c r="D3251" s="190"/>
    </row>
    <row r="3252" spans="4:4" x14ac:dyDescent="0.2">
      <c r="D3252" s="190"/>
    </row>
    <row r="3253" spans="4:4" x14ac:dyDescent="0.2">
      <c r="D3253" s="190"/>
    </row>
    <row r="3254" spans="4:4" x14ac:dyDescent="0.2">
      <c r="D3254" s="190"/>
    </row>
    <row r="3255" spans="4:4" x14ac:dyDescent="0.2">
      <c r="D3255" s="190"/>
    </row>
    <row r="3256" spans="4:4" x14ac:dyDescent="0.2">
      <c r="D3256" s="190"/>
    </row>
    <row r="3257" spans="4:4" x14ac:dyDescent="0.2">
      <c r="D3257" s="190"/>
    </row>
    <row r="3258" spans="4:4" x14ac:dyDescent="0.2">
      <c r="D3258" s="190"/>
    </row>
    <row r="3259" spans="4:4" x14ac:dyDescent="0.2">
      <c r="D3259" s="190"/>
    </row>
    <row r="3260" spans="4:4" x14ac:dyDescent="0.2">
      <c r="D3260" s="190"/>
    </row>
    <row r="3261" spans="4:4" x14ac:dyDescent="0.2">
      <c r="D3261" s="190"/>
    </row>
    <row r="3262" spans="4:4" x14ac:dyDescent="0.2">
      <c r="D3262" s="190"/>
    </row>
    <row r="3263" spans="4:4" x14ac:dyDescent="0.2">
      <c r="D3263" s="190"/>
    </row>
    <row r="3264" spans="4:4" x14ac:dyDescent="0.2">
      <c r="D3264" s="190"/>
    </row>
    <row r="3265" spans="4:4" x14ac:dyDescent="0.2">
      <c r="D3265" s="190"/>
    </row>
    <row r="3266" spans="4:4" x14ac:dyDescent="0.2">
      <c r="D3266" s="190"/>
    </row>
    <row r="3267" spans="4:4" x14ac:dyDescent="0.2">
      <c r="D3267" s="190"/>
    </row>
    <row r="3268" spans="4:4" x14ac:dyDescent="0.2">
      <c r="D3268" s="190"/>
    </row>
    <row r="3269" spans="4:4" x14ac:dyDescent="0.2">
      <c r="D3269" s="190"/>
    </row>
    <row r="3270" spans="4:4" x14ac:dyDescent="0.2">
      <c r="D3270" s="190"/>
    </row>
    <row r="3271" spans="4:4" x14ac:dyDescent="0.2">
      <c r="D3271" s="190"/>
    </row>
    <row r="3272" spans="4:4" x14ac:dyDescent="0.2">
      <c r="D3272" s="190"/>
    </row>
    <row r="3273" spans="4:4" x14ac:dyDescent="0.2">
      <c r="D3273" s="190"/>
    </row>
    <row r="3274" spans="4:4" x14ac:dyDescent="0.2">
      <c r="D3274" s="190"/>
    </row>
    <row r="3275" spans="4:4" x14ac:dyDescent="0.2">
      <c r="D3275" s="190"/>
    </row>
    <row r="3276" spans="4:4" x14ac:dyDescent="0.2">
      <c r="D3276" s="190"/>
    </row>
    <row r="3277" spans="4:4" x14ac:dyDescent="0.2">
      <c r="D3277" s="190"/>
    </row>
    <row r="3278" spans="4:4" x14ac:dyDescent="0.2">
      <c r="D3278" s="190"/>
    </row>
    <row r="3279" spans="4:4" x14ac:dyDescent="0.2">
      <c r="D3279" s="190"/>
    </row>
    <row r="3280" spans="4:4" x14ac:dyDescent="0.2">
      <c r="D3280" s="190"/>
    </row>
    <row r="3281" spans="4:4" x14ac:dyDescent="0.2">
      <c r="D3281" s="190"/>
    </row>
    <row r="3282" spans="4:4" x14ac:dyDescent="0.2">
      <c r="D3282" s="190"/>
    </row>
    <row r="3283" spans="4:4" x14ac:dyDescent="0.2">
      <c r="D3283" s="190"/>
    </row>
    <row r="3284" spans="4:4" x14ac:dyDescent="0.2">
      <c r="D3284" s="190"/>
    </row>
    <row r="3285" spans="4:4" x14ac:dyDescent="0.2">
      <c r="D3285" s="190"/>
    </row>
    <row r="3286" spans="4:4" x14ac:dyDescent="0.2">
      <c r="D3286" s="190"/>
    </row>
    <row r="3287" spans="4:4" x14ac:dyDescent="0.2">
      <c r="D3287" s="190"/>
    </row>
    <row r="3288" spans="4:4" x14ac:dyDescent="0.2">
      <c r="D3288" s="190"/>
    </row>
    <row r="3289" spans="4:4" x14ac:dyDescent="0.2">
      <c r="D3289" s="190"/>
    </row>
    <row r="3290" spans="4:4" x14ac:dyDescent="0.2">
      <c r="D3290" s="190"/>
    </row>
    <row r="3291" spans="4:4" x14ac:dyDescent="0.2">
      <c r="D3291" s="190"/>
    </row>
    <row r="3292" spans="4:4" x14ac:dyDescent="0.2">
      <c r="D3292" s="190"/>
    </row>
    <row r="3293" spans="4:4" x14ac:dyDescent="0.2">
      <c r="D3293" s="190"/>
    </row>
    <row r="3294" spans="4:4" x14ac:dyDescent="0.2">
      <c r="D3294" s="190"/>
    </row>
    <row r="3295" spans="4:4" x14ac:dyDescent="0.2">
      <c r="D3295" s="190"/>
    </row>
    <row r="3296" spans="4:4" x14ac:dyDescent="0.2">
      <c r="D3296" s="190"/>
    </row>
    <row r="3297" spans="4:4" x14ac:dyDescent="0.2">
      <c r="D3297" s="190"/>
    </row>
    <row r="3298" spans="4:4" x14ac:dyDescent="0.2">
      <c r="D3298" s="190"/>
    </row>
    <row r="3299" spans="4:4" x14ac:dyDescent="0.2">
      <c r="D3299" s="190"/>
    </row>
    <row r="3300" spans="4:4" x14ac:dyDescent="0.2">
      <c r="D3300" s="190"/>
    </row>
    <row r="3301" spans="4:4" x14ac:dyDescent="0.2">
      <c r="D3301" s="190"/>
    </row>
    <row r="3302" spans="4:4" x14ac:dyDescent="0.2">
      <c r="D3302" s="190"/>
    </row>
    <row r="3303" spans="4:4" x14ac:dyDescent="0.2">
      <c r="D3303" s="190"/>
    </row>
    <row r="3304" spans="4:4" x14ac:dyDescent="0.2">
      <c r="D3304" s="190"/>
    </row>
    <row r="3305" spans="4:4" x14ac:dyDescent="0.2">
      <c r="D3305" s="190"/>
    </row>
    <row r="3306" spans="4:4" x14ac:dyDescent="0.2">
      <c r="D3306" s="190"/>
    </row>
    <row r="3307" spans="4:4" x14ac:dyDescent="0.2">
      <c r="D3307" s="190"/>
    </row>
    <row r="3308" spans="4:4" x14ac:dyDescent="0.2">
      <c r="D3308" s="190"/>
    </row>
    <row r="3309" spans="4:4" x14ac:dyDescent="0.2">
      <c r="D3309" s="190"/>
    </row>
    <row r="3310" spans="4:4" x14ac:dyDescent="0.2">
      <c r="D3310" s="190"/>
    </row>
    <row r="3311" spans="4:4" x14ac:dyDescent="0.2">
      <c r="D3311" s="190"/>
    </row>
    <row r="3312" spans="4:4" x14ac:dyDescent="0.2">
      <c r="D3312" s="190"/>
    </row>
    <row r="3313" spans="4:4" x14ac:dyDescent="0.2">
      <c r="D3313" s="190"/>
    </row>
    <row r="3314" spans="4:4" x14ac:dyDescent="0.2">
      <c r="D3314" s="190"/>
    </row>
    <row r="3315" spans="4:4" x14ac:dyDescent="0.2">
      <c r="D3315" s="190"/>
    </row>
    <row r="3316" spans="4:4" x14ac:dyDescent="0.2">
      <c r="D3316" s="190"/>
    </row>
    <row r="3317" spans="4:4" x14ac:dyDescent="0.2">
      <c r="D3317" s="190"/>
    </row>
    <row r="3318" spans="4:4" x14ac:dyDescent="0.2">
      <c r="D3318" s="190"/>
    </row>
    <row r="3319" spans="4:4" x14ac:dyDescent="0.2">
      <c r="D3319" s="190"/>
    </row>
    <row r="3320" spans="4:4" x14ac:dyDescent="0.2">
      <c r="D3320" s="190"/>
    </row>
    <row r="3321" spans="4:4" x14ac:dyDescent="0.2">
      <c r="D3321" s="190"/>
    </row>
    <row r="3322" spans="4:4" x14ac:dyDescent="0.2">
      <c r="D3322" s="190"/>
    </row>
    <row r="3323" spans="4:4" x14ac:dyDescent="0.2">
      <c r="D3323" s="190"/>
    </row>
    <row r="3324" spans="4:4" x14ac:dyDescent="0.2">
      <c r="D3324" s="190"/>
    </row>
    <row r="3325" spans="4:4" x14ac:dyDescent="0.2">
      <c r="D3325" s="190"/>
    </row>
    <row r="3326" spans="4:4" x14ac:dyDescent="0.2">
      <c r="D3326" s="190"/>
    </row>
    <row r="3327" spans="4:4" x14ac:dyDescent="0.2">
      <c r="D3327" s="190"/>
    </row>
    <row r="3328" spans="4:4" x14ac:dyDescent="0.2">
      <c r="D3328" s="190"/>
    </row>
    <row r="3329" spans="4:4" x14ac:dyDescent="0.2">
      <c r="D3329" s="190"/>
    </row>
    <row r="3330" spans="4:4" x14ac:dyDescent="0.2">
      <c r="D3330" s="190"/>
    </row>
    <row r="3331" spans="4:4" x14ac:dyDescent="0.2">
      <c r="D3331" s="190"/>
    </row>
    <row r="3332" spans="4:4" x14ac:dyDescent="0.2">
      <c r="D3332" s="190"/>
    </row>
    <row r="3333" spans="4:4" x14ac:dyDescent="0.2">
      <c r="D3333" s="190"/>
    </row>
    <row r="3334" spans="4:4" x14ac:dyDescent="0.2">
      <c r="D3334" s="190"/>
    </row>
    <row r="3335" spans="4:4" x14ac:dyDescent="0.2">
      <c r="D3335" s="190"/>
    </row>
    <row r="3336" spans="4:4" x14ac:dyDescent="0.2">
      <c r="D3336" s="190"/>
    </row>
    <row r="3337" spans="4:4" x14ac:dyDescent="0.2">
      <c r="D3337" s="190"/>
    </row>
    <row r="3338" spans="4:4" x14ac:dyDescent="0.2">
      <c r="D3338" s="190"/>
    </row>
    <row r="3339" spans="4:4" x14ac:dyDescent="0.2">
      <c r="D3339" s="190"/>
    </row>
    <row r="3340" spans="4:4" x14ac:dyDescent="0.2">
      <c r="D3340" s="190"/>
    </row>
    <row r="3341" spans="4:4" x14ac:dyDescent="0.2">
      <c r="D3341" s="190"/>
    </row>
    <row r="3342" spans="4:4" x14ac:dyDescent="0.2">
      <c r="D3342" s="190"/>
    </row>
    <row r="3343" spans="4:4" x14ac:dyDescent="0.2">
      <c r="D3343" s="190"/>
    </row>
    <row r="3344" spans="4:4" x14ac:dyDescent="0.2">
      <c r="D3344" s="190"/>
    </row>
    <row r="3345" spans="4:4" x14ac:dyDescent="0.2">
      <c r="D3345" s="190"/>
    </row>
    <row r="3346" spans="4:4" x14ac:dyDescent="0.2">
      <c r="D3346" s="190"/>
    </row>
    <row r="3347" spans="4:4" x14ac:dyDescent="0.2">
      <c r="D3347" s="190"/>
    </row>
    <row r="3348" spans="4:4" x14ac:dyDescent="0.2">
      <c r="D3348" s="190"/>
    </row>
    <row r="3349" spans="4:4" x14ac:dyDescent="0.2">
      <c r="D3349" s="190"/>
    </row>
    <row r="3350" spans="4:4" x14ac:dyDescent="0.2">
      <c r="D3350" s="190"/>
    </row>
    <row r="3351" spans="4:4" x14ac:dyDescent="0.2">
      <c r="D3351" s="190"/>
    </row>
    <row r="3352" spans="4:4" x14ac:dyDescent="0.2">
      <c r="D3352" s="190"/>
    </row>
    <row r="3353" spans="4:4" x14ac:dyDescent="0.2">
      <c r="D3353" s="190"/>
    </row>
    <row r="3354" spans="4:4" x14ac:dyDescent="0.2">
      <c r="D3354" s="190"/>
    </row>
    <row r="3355" spans="4:4" x14ac:dyDescent="0.2">
      <c r="D3355" s="190"/>
    </row>
    <row r="3356" spans="4:4" x14ac:dyDescent="0.2">
      <c r="D3356" s="190"/>
    </row>
    <row r="3357" spans="4:4" x14ac:dyDescent="0.2">
      <c r="D3357" s="190"/>
    </row>
    <row r="3358" spans="4:4" x14ac:dyDescent="0.2">
      <c r="D3358" s="190"/>
    </row>
    <row r="3359" spans="4:4" x14ac:dyDescent="0.2">
      <c r="D3359" s="190"/>
    </row>
    <row r="3360" spans="4:4" x14ac:dyDescent="0.2">
      <c r="D3360" s="190"/>
    </row>
    <row r="3361" spans="4:4" x14ac:dyDescent="0.2">
      <c r="D3361" s="190"/>
    </row>
    <row r="3362" spans="4:4" x14ac:dyDescent="0.2">
      <c r="D3362" s="190"/>
    </row>
    <row r="3363" spans="4:4" x14ac:dyDescent="0.2">
      <c r="D3363" s="190"/>
    </row>
    <row r="3364" spans="4:4" x14ac:dyDescent="0.2">
      <c r="D3364" s="190"/>
    </row>
    <row r="3365" spans="4:4" x14ac:dyDescent="0.2">
      <c r="D3365" s="190"/>
    </row>
    <row r="3366" spans="4:4" x14ac:dyDescent="0.2">
      <c r="D3366" s="190"/>
    </row>
    <row r="3367" spans="4:4" x14ac:dyDescent="0.2">
      <c r="D3367" s="190"/>
    </row>
    <row r="3368" spans="4:4" x14ac:dyDescent="0.2">
      <c r="D3368" s="190"/>
    </row>
    <row r="3369" spans="4:4" x14ac:dyDescent="0.2">
      <c r="D3369" s="190"/>
    </row>
    <row r="3370" spans="4:4" x14ac:dyDescent="0.2">
      <c r="D3370" s="190"/>
    </row>
    <row r="3371" spans="4:4" x14ac:dyDescent="0.2">
      <c r="D3371" s="190"/>
    </row>
    <row r="3372" spans="4:4" x14ac:dyDescent="0.2">
      <c r="D3372" s="190"/>
    </row>
    <row r="3373" spans="4:4" x14ac:dyDescent="0.2">
      <c r="D3373" s="190"/>
    </row>
    <row r="3374" spans="4:4" x14ac:dyDescent="0.2">
      <c r="D3374" s="190"/>
    </row>
    <row r="3375" spans="4:4" x14ac:dyDescent="0.2">
      <c r="D3375" s="190"/>
    </row>
    <row r="3376" spans="4:4" x14ac:dyDescent="0.2">
      <c r="D3376" s="190"/>
    </row>
    <row r="3377" spans="4:4" x14ac:dyDescent="0.2">
      <c r="D3377" s="190"/>
    </row>
    <row r="3378" spans="4:4" x14ac:dyDescent="0.2">
      <c r="D3378" s="190"/>
    </row>
    <row r="3379" spans="4:4" x14ac:dyDescent="0.2">
      <c r="D3379" s="190"/>
    </row>
    <row r="3380" spans="4:4" x14ac:dyDescent="0.2">
      <c r="D3380" s="190"/>
    </row>
    <row r="3381" spans="4:4" x14ac:dyDescent="0.2">
      <c r="D3381" s="190"/>
    </row>
    <row r="3382" spans="4:4" x14ac:dyDescent="0.2">
      <c r="D3382" s="190"/>
    </row>
    <row r="3383" spans="4:4" x14ac:dyDescent="0.2">
      <c r="D3383" s="190"/>
    </row>
    <row r="3384" spans="4:4" x14ac:dyDescent="0.2">
      <c r="D3384" s="190"/>
    </row>
    <row r="3385" spans="4:4" x14ac:dyDescent="0.2">
      <c r="D3385" s="190"/>
    </row>
    <row r="3386" spans="4:4" x14ac:dyDescent="0.2">
      <c r="D3386" s="190"/>
    </row>
    <row r="3387" spans="4:4" x14ac:dyDescent="0.2">
      <c r="D3387" s="190"/>
    </row>
    <row r="3388" spans="4:4" x14ac:dyDescent="0.2">
      <c r="D3388" s="190"/>
    </row>
    <row r="3389" spans="4:4" x14ac:dyDescent="0.2">
      <c r="D3389" s="190"/>
    </row>
    <row r="3390" spans="4:4" x14ac:dyDescent="0.2">
      <c r="D3390" s="190"/>
    </row>
    <row r="3391" spans="4:4" x14ac:dyDescent="0.2">
      <c r="D3391" s="190"/>
    </row>
    <row r="3392" spans="4:4" x14ac:dyDescent="0.2">
      <c r="D3392" s="190"/>
    </row>
    <row r="3393" spans="4:4" x14ac:dyDescent="0.2">
      <c r="D3393" s="190"/>
    </row>
    <row r="3394" spans="4:4" x14ac:dyDescent="0.2">
      <c r="D3394" s="190"/>
    </row>
    <row r="3395" spans="4:4" x14ac:dyDescent="0.2">
      <c r="D3395" s="190"/>
    </row>
    <row r="3396" spans="4:4" x14ac:dyDescent="0.2">
      <c r="D3396" s="190"/>
    </row>
    <row r="3397" spans="4:4" x14ac:dyDescent="0.2">
      <c r="D3397" s="190"/>
    </row>
    <row r="3398" spans="4:4" x14ac:dyDescent="0.2">
      <c r="D3398" s="190"/>
    </row>
    <row r="3399" spans="4:4" x14ac:dyDescent="0.2">
      <c r="D3399" s="190"/>
    </row>
    <row r="3400" spans="4:4" x14ac:dyDescent="0.2">
      <c r="D3400" s="190"/>
    </row>
    <row r="3401" spans="4:4" x14ac:dyDescent="0.2">
      <c r="D3401" s="190"/>
    </row>
    <row r="3402" spans="4:4" x14ac:dyDescent="0.2">
      <c r="D3402" s="190"/>
    </row>
    <row r="3403" spans="4:4" x14ac:dyDescent="0.2">
      <c r="D3403" s="190"/>
    </row>
    <row r="3404" spans="4:4" x14ac:dyDescent="0.2">
      <c r="D3404" s="190"/>
    </row>
    <row r="3405" spans="4:4" x14ac:dyDescent="0.2">
      <c r="D3405" s="190"/>
    </row>
    <row r="3406" spans="4:4" x14ac:dyDescent="0.2">
      <c r="D3406" s="190"/>
    </row>
    <row r="3407" spans="4:4" x14ac:dyDescent="0.2">
      <c r="D3407" s="190"/>
    </row>
    <row r="3408" spans="4:4" x14ac:dyDescent="0.2">
      <c r="D3408" s="190"/>
    </row>
    <row r="3409" spans="4:4" x14ac:dyDescent="0.2">
      <c r="D3409" s="190"/>
    </row>
    <row r="3410" spans="4:4" x14ac:dyDescent="0.2">
      <c r="D3410" s="190"/>
    </row>
    <row r="3411" spans="4:4" x14ac:dyDescent="0.2">
      <c r="D3411" s="190"/>
    </row>
    <row r="3412" spans="4:4" x14ac:dyDescent="0.2">
      <c r="D3412" s="190"/>
    </row>
    <row r="3413" spans="4:4" x14ac:dyDescent="0.2">
      <c r="D3413" s="190"/>
    </row>
    <row r="3414" spans="4:4" x14ac:dyDescent="0.2">
      <c r="D3414" s="190"/>
    </row>
    <row r="3415" spans="4:4" x14ac:dyDescent="0.2">
      <c r="D3415" s="190"/>
    </row>
    <row r="3416" spans="4:4" x14ac:dyDescent="0.2">
      <c r="D3416" s="190"/>
    </row>
    <row r="3417" spans="4:4" x14ac:dyDescent="0.2">
      <c r="D3417" s="190"/>
    </row>
    <row r="3418" spans="4:4" x14ac:dyDescent="0.2">
      <c r="D3418" s="190"/>
    </row>
    <row r="3419" spans="4:4" x14ac:dyDescent="0.2">
      <c r="D3419" s="190"/>
    </row>
    <row r="3420" spans="4:4" x14ac:dyDescent="0.2">
      <c r="D3420" s="190"/>
    </row>
    <row r="3421" spans="4:4" x14ac:dyDescent="0.2">
      <c r="D3421" s="190"/>
    </row>
    <row r="3422" spans="4:4" x14ac:dyDescent="0.2">
      <c r="D3422" s="190"/>
    </row>
    <row r="3423" spans="4:4" x14ac:dyDescent="0.2">
      <c r="D3423" s="190"/>
    </row>
    <row r="3424" spans="4:4" x14ac:dyDescent="0.2">
      <c r="D3424" s="190"/>
    </row>
    <row r="3425" spans="4:4" x14ac:dyDescent="0.2">
      <c r="D3425" s="190"/>
    </row>
    <row r="3426" spans="4:4" x14ac:dyDescent="0.2">
      <c r="D3426" s="190"/>
    </row>
    <row r="3427" spans="4:4" x14ac:dyDescent="0.2">
      <c r="D3427" s="190"/>
    </row>
    <row r="3428" spans="4:4" x14ac:dyDescent="0.2">
      <c r="D3428" s="190"/>
    </row>
    <row r="3429" spans="4:4" x14ac:dyDescent="0.2">
      <c r="D3429" s="190"/>
    </row>
    <row r="3430" spans="4:4" x14ac:dyDescent="0.2">
      <c r="D3430" s="190"/>
    </row>
    <row r="3431" spans="4:4" x14ac:dyDescent="0.2">
      <c r="D3431" s="190"/>
    </row>
    <row r="3432" spans="4:4" x14ac:dyDescent="0.2">
      <c r="D3432" s="190"/>
    </row>
    <row r="3433" spans="4:4" x14ac:dyDescent="0.2">
      <c r="D3433" s="190"/>
    </row>
    <row r="3434" spans="4:4" x14ac:dyDescent="0.2">
      <c r="D3434" s="190"/>
    </row>
    <row r="3435" spans="4:4" x14ac:dyDescent="0.2">
      <c r="D3435" s="190"/>
    </row>
    <row r="3436" spans="4:4" x14ac:dyDescent="0.2">
      <c r="D3436" s="190"/>
    </row>
    <row r="3437" spans="4:4" x14ac:dyDescent="0.2">
      <c r="D3437" s="190"/>
    </row>
    <row r="3438" spans="4:4" x14ac:dyDescent="0.2">
      <c r="D3438" s="190"/>
    </row>
    <row r="3439" spans="4:4" x14ac:dyDescent="0.2">
      <c r="D3439" s="190"/>
    </row>
    <row r="3440" spans="4:4" x14ac:dyDescent="0.2">
      <c r="D3440" s="190"/>
    </row>
    <row r="3441" spans="4:4" x14ac:dyDescent="0.2">
      <c r="D3441" s="190"/>
    </row>
    <row r="3442" spans="4:4" x14ac:dyDescent="0.2">
      <c r="D3442" s="190"/>
    </row>
    <row r="3443" spans="4:4" x14ac:dyDescent="0.2">
      <c r="D3443" s="190"/>
    </row>
    <row r="3444" spans="4:4" x14ac:dyDescent="0.2">
      <c r="D3444" s="190"/>
    </row>
    <row r="3445" spans="4:4" x14ac:dyDescent="0.2">
      <c r="D3445" s="190"/>
    </row>
    <row r="3446" spans="4:4" x14ac:dyDescent="0.2">
      <c r="D3446" s="190"/>
    </row>
    <row r="3447" spans="4:4" x14ac:dyDescent="0.2">
      <c r="D3447" s="190"/>
    </row>
    <row r="3448" spans="4:4" x14ac:dyDescent="0.2">
      <c r="D3448" s="190"/>
    </row>
    <row r="3449" spans="4:4" x14ac:dyDescent="0.2">
      <c r="D3449" s="190"/>
    </row>
    <row r="3450" spans="4:4" x14ac:dyDescent="0.2">
      <c r="D3450" s="190"/>
    </row>
    <row r="3451" spans="4:4" x14ac:dyDescent="0.2">
      <c r="D3451" s="190"/>
    </row>
    <row r="3452" spans="4:4" x14ac:dyDescent="0.2">
      <c r="D3452" s="190"/>
    </row>
    <row r="3453" spans="4:4" x14ac:dyDescent="0.2">
      <c r="D3453" s="190"/>
    </row>
    <row r="3454" spans="4:4" x14ac:dyDescent="0.2">
      <c r="D3454" s="190"/>
    </row>
    <row r="3455" spans="4:4" x14ac:dyDescent="0.2">
      <c r="D3455" s="190"/>
    </row>
    <row r="3456" spans="4:4" x14ac:dyDescent="0.2">
      <c r="D3456" s="190"/>
    </row>
    <row r="3457" spans="4:4" x14ac:dyDescent="0.2">
      <c r="D3457" s="190"/>
    </row>
    <row r="3458" spans="4:4" x14ac:dyDescent="0.2">
      <c r="D3458" s="190"/>
    </row>
    <row r="3459" spans="4:4" x14ac:dyDescent="0.2">
      <c r="D3459" s="190"/>
    </row>
    <row r="3460" spans="4:4" x14ac:dyDescent="0.2">
      <c r="D3460" s="190"/>
    </row>
    <row r="3461" spans="4:4" x14ac:dyDescent="0.2">
      <c r="D3461" s="190"/>
    </row>
    <row r="3462" spans="4:4" x14ac:dyDescent="0.2">
      <c r="D3462" s="190"/>
    </row>
    <row r="3463" spans="4:4" x14ac:dyDescent="0.2">
      <c r="D3463" s="190"/>
    </row>
    <row r="3464" spans="4:4" x14ac:dyDescent="0.2">
      <c r="D3464" s="190"/>
    </row>
    <row r="3465" spans="4:4" x14ac:dyDescent="0.2">
      <c r="D3465" s="190"/>
    </row>
    <row r="3466" spans="4:4" x14ac:dyDescent="0.2">
      <c r="D3466" s="190"/>
    </row>
    <row r="3467" spans="4:4" x14ac:dyDescent="0.2">
      <c r="D3467" s="190"/>
    </row>
    <row r="3468" spans="4:4" x14ac:dyDescent="0.2">
      <c r="D3468" s="190"/>
    </row>
    <row r="3469" spans="4:4" x14ac:dyDescent="0.2">
      <c r="D3469" s="190"/>
    </row>
    <row r="3470" spans="4:4" x14ac:dyDescent="0.2">
      <c r="D3470" s="190"/>
    </row>
    <row r="3471" spans="4:4" x14ac:dyDescent="0.2">
      <c r="D3471" s="190"/>
    </row>
    <row r="3472" spans="4:4" x14ac:dyDescent="0.2">
      <c r="D3472" s="190"/>
    </row>
    <row r="3473" spans="4:4" x14ac:dyDescent="0.2">
      <c r="D3473" s="190"/>
    </row>
    <row r="3474" spans="4:4" x14ac:dyDescent="0.2">
      <c r="D3474" s="190"/>
    </row>
    <row r="3475" spans="4:4" x14ac:dyDescent="0.2">
      <c r="D3475" s="190"/>
    </row>
    <row r="3476" spans="4:4" x14ac:dyDescent="0.2">
      <c r="D3476" s="190"/>
    </row>
    <row r="3477" spans="4:4" x14ac:dyDescent="0.2">
      <c r="D3477" s="190"/>
    </row>
    <row r="3478" spans="4:4" x14ac:dyDescent="0.2">
      <c r="D3478" s="190"/>
    </row>
    <row r="3479" spans="4:4" x14ac:dyDescent="0.2">
      <c r="D3479" s="190"/>
    </row>
    <row r="3480" spans="4:4" x14ac:dyDescent="0.2">
      <c r="D3480" s="190"/>
    </row>
    <row r="3481" spans="4:4" x14ac:dyDescent="0.2">
      <c r="D3481" s="190"/>
    </row>
    <row r="3482" spans="4:4" x14ac:dyDescent="0.2">
      <c r="D3482" s="190"/>
    </row>
    <row r="3483" spans="4:4" x14ac:dyDescent="0.2">
      <c r="D3483" s="190"/>
    </row>
    <row r="3484" spans="4:4" x14ac:dyDescent="0.2">
      <c r="D3484" s="190"/>
    </row>
    <row r="3485" spans="4:4" x14ac:dyDescent="0.2">
      <c r="D3485" s="190"/>
    </row>
    <row r="3486" spans="4:4" x14ac:dyDescent="0.2">
      <c r="D3486" s="190"/>
    </row>
    <row r="3487" spans="4:4" x14ac:dyDescent="0.2">
      <c r="D3487" s="190"/>
    </row>
    <row r="3488" spans="4:4" x14ac:dyDescent="0.2">
      <c r="D3488" s="190"/>
    </row>
    <row r="3489" spans="4:4" x14ac:dyDescent="0.2">
      <c r="D3489" s="190"/>
    </row>
    <row r="3490" spans="4:4" x14ac:dyDescent="0.2">
      <c r="D3490" s="190"/>
    </row>
    <row r="3491" spans="4:4" x14ac:dyDescent="0.2">
      <c r="D3491" s="190"/>
    </row>
    <row r="3492" spans="4:4" x14ac:dyDescent="0.2">
      <c r="D3492" s="190"/>
    </row>
    <row r="3493" spans="4:4" x14ac:dyDescent="0.2">
      <c r="D3493" s="190"/>
    </row>
    <row r="3494" spans="4:4" x14ac:dyDescent="0.2">
      <c r="D3494" s="190"/>
    </row>
    <row r="3495" spans="4:4" x14ac:dyDescent="0.2">
      <c r="D3495" s="190"/>
    </row>
    <row r="3496" spans="4:4" x14ac:dyDescent="0.2">
      <c r="D3496" s="190"/>
    </row>
    <row r="3497" spans="4:4" x14ac:dyDescent="0.2">
      <c r="D3497" s="190"/>
    </row>
    <row r="3498" spans="4:4" x14ac:dyDescent="0.2">
      <c r="D3498" s="190"/>
    </row>
    <row r="3499" spans="4:4" x14ac:dyDescent="0.2">
      <c r="D3499" s="190"/>
    </row>
    <row r="3500" spans="4:4" x14ac:dyDescent="0.2">
      <c r="D3500" s="190"/>
    </row>
    <row r="3501" spans="4:4" x14ac:dyDescent="0.2">
      <c r="D3501" s="190"/>
    </row>
    <row r="3502" spans="4:4" x14ac:dyDescent="0.2">
      <c r="D3502" s="190"/>
    </row>
    <row r="3503" spans="4:4" x14ac:dyDescent="0.2">
      <c r="D3503" s="190"/>
    </row>
    <row r="3504" spans="4:4" x14ac:dyDescent="0.2">
      <c r="D3504" s="190"/>
    </row>
    <row r="3505" spans="4:4" x14ac:dyDescent="0.2">
      <c r="D3505" s="190"/>
    </row>
    <row r="3506" spans="4:4" x14ac:dyDescent="0.2">
      <c r="D3506" s="190"/>
    </row>
    <row r="3507" spans="4:4" x14ac:dyDescent="0.2">
      <c r="D3507" s="190"/>
    </row>
    <row r="3508" spans="4:4" x14ac:dyDescent="0.2">
      <c r="D3508" s="190"/>
    </row>
    <row r="3509" spans="4:4" x14ac:dyDescent="0.2">
      <c r="D3509" s="190"/>
    </row>
    <row r="3510" spans="4:4" x14ac:dyDescent="0.2">
      <c r="D3510" s="190"/>
    </row>
    <row r="3511" spans="4:4" x14ac:dyDescent="0.2">
      <c r="D3511" s="190"/>
    </row>
    <row r="3512" spans="4:4" x14ac:dyDescent="0.2">
      <c r="D3512" s="190"/>
    </row>
    <row r="3513" spans="4:4" x14ac:dyDescent="0.2">
      <c r="D3513" s="190"/>
    </row>
    <row r="3514" spans="4:4" x14ac:dyDescent="0.2">
      <c r="D3514" s="190"/>
    </row>
    <row r="3515" spans="4:4" x14ac:dyDescent="0.2">
      <c r="D3515" s="190"/>
    </row>
    <row r="3516" spans="4:4" x14ac:dyDescent="0.2">
      <c r="D3516" s="190"/>
    </row>
    <row r="3517" spans="4:4" x14ac:dyDescent="0.2">
      <c r="D3517" s="190"/>
    </row>
    <row r="3518" spans="4:4" x14ac:dyDescent="0.2">
      <c r="D3518" s="190"/>
    </row>
    <row r="3519" spans="4:4" x14ac:dyDescent="0.2">
      <c r="D3519" s="190"/>
    </row>
    <row r="3520" spans="4:4" x14ac:dyDescent="0.2">
      <c r="D3520" s="190"/>
    </row>
    <row r="3521" spans="4:4" x14ac:dyDescent="0.2">
      <c r="D3521" s="190"/>
    </row>
    <row r="3522" spans="4:4" x14ac:dyDescent="0.2">
      <c r="D3522" s="190"/>
    </row>
    <row r="3523" spans="4:4" x14ac:dyDescent="0.2">
      <c r="D3523" s="190"/>
    </row>
    <row r="3524" spans="4:4" x14ac:dyDescent="0.2">
      <c r="D3524" s="190"/>
    </row>
    <row r="3525" spans="4:4" x14ac:dyDescent="0.2">
      <c r="D3525" s="190"/>
    </row>
    <row r="3526" spans="4:4" x14ac:dyDescent="0.2">
      <c r="D3526" s="190"/>
    </row>
    <row r="3527" spans="4:4" x14ac:dyDescent="0.2">
      <c r="D3527" s="190"/>
    </row>
    <row r="3528" spans="4:4" x14ac:dyDescent="0.2">
      <c r="D3528" s="190"/>
    </row>
    <row r="3529" spans="4:4" x14ac:dyDescent="0.2">
      <c r="D3529" s="190"/>
    </row>
    <row r="3530" spans="4:4" x14ac:dyDescent="0.2">
      <c r="D3530" s="190"/>
    </row>
    <row r="3531" spans="4:4" x14ac:dyDescent="0.2">
      <c r="D3531" s="190"/>
    </row>
    <row r="3532" spans="4:4" x14ac:dyDescent="0.2">
      <c r="D3532" s="190"/>
    </row>
    <row r="3533" spans="4:4" x14ac:dyDescent="0.2">
      <c r="D3533" s="190"/>
    </row>
    <row r="3534" spans="4:4" x14ac:dyDescent="0.2">
      <c r="D3534" s="190"/>
    </row>
    <row r="3535" spans="4:4" x14ac:dyDescent="0.2">
      <c r="D3535" s="190"/>
    </row>
    <row r="3536" spans="4:4" x14ac:dyDescent="0.2">
      <c r="D3536" s="190"/>
    </row>
    <row r="3537" spans="4:4" x14ac:dyDescent="0.2">
      <c r="D3537" s="190"/>
    </row>
    <row r="3538" spans="4:4" x14ac:dyDescent="0.2">
      <c r="D3538" s="190"/>
    </row>
    <row r="3539" spans="4:4" x14ac:dyDescent="0.2">
      <c r="D3539" s="190"/>
    </row>
    <row r="3540" spans="4:4" x14ac:dyDescent="0.2">
      <c r="D3540" s="190"/>
    </row>
    <row r="3541" spans="4:4" x14ac:dyDescent="0.2">
      <c r="D3541" s="190"/>
    </row>
    <row r="3542" spans="4:4" x14ac:dyDescent="0.2">
      <c r="D3542" s="190"/>
    </row>
    <row r="3543" spans="4:4" x14ac:dyDescent="0.2">
      <c r="D3543" s="190"/>
    </row>
    <row r="3544" spans="4:4" x14ac:dyDescent="0.2">
      <c r="D3544" s="190"/>
    </row>
    <row r="3545" spans="4:4" x14ac:dyDescent="0.2">
      <c r="D3545" s="190"/>
    </row>
    <row r="3546" spans="4:4" x14ac:dyDescent="0.2">
      <c r="D3546" s="190"/>
    </row>
    <row r="3547" spans="4:4" x14ac:dyDescent="0.2">
      <c r="D3547" s="190"/>
    </row>
    <row r="3548" spans="4:4" x14ac:dyDescent="0.2">
      <c r="D3548" s="190"/>
    </row>
    <row r="3549" spans="4:4" x14ac:dyDescent="0.2">
      <c r="D3549" s="190"/>
    </row>
    <row r="3550" spans="4:4" x14ac:dyDescent="0.2">
      <c r="D3550" s="190"/>
    </row>
    <row r="3551" spans="4:4" x14ac:dyDescent="0.2">
      <c r="D3551" s="190"/>
    </row>
    <row r="3552" spans="4:4" x14ac:dyDescent="0.2">
      <c r="D3552" s="190"/>
    </row>
    <row r="3553" spans="4:4" x14ac:dyDescent="0.2">
      <c r="D3553" s="190"/>
    </row>
    <row r="3554" spans="4:4" x14ac:dyDescent="0.2">
      <c r="D3554" s="190"/>
    </row>
    <row r="3555" spans="4:4" x14ac:dyDescent="0.2">
      <c r="D3555" s="190"/>
    </row>
    <row r="3556" spans="4:4" x14ac:dyDescent="0.2">
      <c r="D3556" s="190"/>
    </row>
    <row r="3557" spans="4:4" x14ac:dyDescent="0.2">
      <c r="D3557" s="190"/>
    </row>
    <row r="3558" spans="4:4" x14ac:dyDescent="0.2">
      <c r="D3558" s="190"/>
    </row>
    <row r="3559" spans="4:4" x14ac:dyDescent="0.2">
      <c r="D3559" s="190"/>
    </row>
    <row r="3560" spans="4:4" x14ac:dyDescent="0.2">
      <c r="D3560" s="190"/>
    </row>
    <row r="3561" spans="4:4" x14ac:dyDescent="0.2">
      <c r="D3561" s="190"/>
    </row>
    <row r="3562" spans="4:4" x14ac:dyDescent="0.2">
      <c r="D3562" s="190"/>
    </row>
    <row r="3563" spans="4:4" x14ac:dyDescent="0.2">
      <c r="D3563" s="190"/>
    </row>
    <row r="3564" spans="4:4" x14ac:dyDescent="0.2">
      <c r="D3564" s="190"/>
    </row>
    <row r="3565" spans="4:4" x14ac:dyDescent="0.2">
      <c r="D3565" s="190"/>
    </row>
    <row r="3566" spans="4:4" x14ac:dyDescent="0.2">
      <c r="D3566" s="190"/>
    </row>
    <row r="3567" spans="4:4" x14ac:dyDescent="0.2">
      <c r="D3567" s="190"/>
    </row>
    <row r="3568" spans="4:4" x14ac:dyDescent="0.2">
      <c r="D3568" s="190"/>
    </row>
    <row r="3569" spans="4:4" x14ac:dyDescent="0.2">
      <c r="D3569" s="190"/>
    </row>
    <row r="3570" spans="4:4" x14ac:dyDescent="0.2">
      <c r="D3570" s="190"/>
    </row>
    <row r="3571" spans="4:4" x14ac:dyDescent="0.2">
      <c r="D3571" s="190"/>
    </row>
    <row r="3572" spans="4:4" x14ac:dyDescent="0.2">
      <c r="D3572" s="190"/>
    </row>
    <row r="3573" spans="4:4" x14ac:dyDescent="0.2">
      <c r="D3573" s="190"/>
    </row>
    <row r="3574" spans="4:4" x14ac:dyDescent="0.2">
      <c r="D3574" s="190"/>
    </row>
    <row r="3575" spans="4:4" x14ac:dyDescent="0.2">
      <c r="D3575" s="190"/>
    </row>
    <row r="3576" spans="4:4" x14ac:dyDescent="0.2">
      <c r="D3576" s="190"/>
    </row>
    <row r="3577" spans="4:4" x14ac:dyDescent="0.2">
      <c r="D3577" s="190"/>
    </row>
    <row r="3578" spans="4:4" x14ac:dyDescent="0.2">
      <c r="D3578" s="190"/>
    </row>
    <row r="3579" spans="4:4" x14ac:dyDescent="0.2">
      <c r="D3579" s="190"/>
    </row>
    <row r="3580" spans="4:4" x14ac:dyDescent="0.2">
      <c r="D3580" s="190"/>
    </row>
    <row r="3581" spans="4:4" x14ac:dyDescent="0.2">
      <c r="D3581" s="190"/>
    </row>
    <row r="3582" spans="4:4" x14ac:dyDescent="0.2">
      <c r="D3582" s="190"/>
    </row>
    <row r="3583" spans="4:4" x14ac:dyDescent="0.2">
      <c r="D3583" s="190"/>
    </row>
    <row r="3584" spans="4:4" x14ac:dyDescent="0.2">
      <c r="D3584" s="190"/>
    </row>
    <row r="3585" spans="4:4" x14ac:dyDescent="0.2">
      <c r="D3585" s="190"/>
    </row>
    <row r="3586" spans="4:4" x14ac:dyDescent="0.2">
      <c r="D3586" s="190"/>
    </row>
    <row r="3587" spans="4:4" x14ac:dyDescent="0.2">
      <c r="D3587" s="190"/>
    </row>
    <row r="3588" spans="4:4" x14ac:dyDescent="0.2">
      <c r="D3588" s="190"/>
    </row>
    <row r="3589" spans="4:4" x14ac:dyDescent="0.2">
      <c r="D3589" s="190"/>
    </row>
    <row r="3590" spans="4:4" x14ac:dyDescent="0.2">
      <c r="D3590" s="190"/>
    </row>
    <row r="3591" spans="4:4" x14ac:dyDescent="0.2">
      <c r="D3591" s="190"/>
    </row>
    <row r="3592" spans="4:4" x14ac:dyDescent="0.2">
      <c r="D3592" s="190"/>
    </row>
    <row r="3593" spans="4:4" x14ac:dyDescent="0.2">
      <c r="D3593" s="190"/>
    </row>
    <row r="3594" spans="4:4" x14ac:dyDescent="0.2">
      <c r="D3594" s="190"/>
    </row>
    <row r="3595" spans="4:4" x14ac:dyDescent="0.2">
      <c r="D3595" s="190"/>
    </row>
    <row r="3596" spans="4:4" x14ac:dyDescent="0.2">
      <c r="D3596" s="190"/>
    </row>
    <row r="3597" spans="4:4" x14ac:dyDescent="0.2">
      <c r="D3597" s="190"/>
    </row>
    <row r="3598" spans="4:4" x14ac:dyDescent="0.2">
      <c r="D3598" s="190"/>
    </row>
    <row r="3599" spans="4:4" x14ac:dyDescent="0.2">
      <c r="D3599" s="190"/>
    </row>
    <row r="3600" spans="4:4" x14ac:dyDescent="0.2">
      <c r="D3600" s="190"/>
    </row>
    <row r="3601" spans="4:4" x14ac:dyDescent="0.2">
      <c r="D3601" s="190"/>
    </row>
    <row r="3602" spans="4:4" x14ac:dyDescent="0.2">
      <c r="D3602" s="190"/>
    </row>
    <row r="3603" spans="4:4" x14ac:dyDescent="0.2">
      <c r="D3603" s="190"/>
    </row>
    <row r="3604" spans="4:4" x14ac:dyDescent="0.2">
      <c r="D3604" s="190"/>
    </row>
    <row r="3605" spans="4:4" x14ac:dyDescent="0.2">
      <c r="D3605" s="190"/>
    </row>
    <row r="3606" spans="4:4" x14ac:dyDescent="0.2">
      <c r="D3606" s="190"/>
    </row>
    <row r="3607" spans="4:4" x14ac:dyDescent="0.2">
      <c r="D3607" s="190"/>
    </row>
    <row r="3608" spans="4:4" x14ac:dyDescent="0.2">
      <c r="D3608" s="190"/>
    </row>
    <row r="3609" spans="4:4" x14ac:dyDescent="0.2">
      <c r="D3609" s="190"/>
    </row>
    <row r="3610" spans="4:4" x14ac:dyDescent="0.2">
      <c r="D3610" s="190"/>
    </row>
    <row r="3611" spans="4:4" x14ac:dyDescent="0.2">
      <c r="D3611" s="190"/>
    </row>
    <row r="3612" spans="4:4" x14ac:dyDescent="0.2">
      <c r="D3612" s="190"/>
    </row>
    <row r="3613" spans="4:4" x14ac:dyDescent="0.2">
      <c r="D3613" s="190"/>
    </row>
    <row r="3614" spans="4:4" x14ac:dyDescent="0.2">
      <c r="D3614" s="190"/>
    </row>
    <row r="3615" spans="4:4" x14ac:dyDescent="0.2">
      <c r="D3615" s="190"/>
    </row>
    <row r="3616" spans="4:4" x14ac:dyDescent="0.2">
      <c r="D3616" s="190"/>
    </row>
    <row r="3617" spans="4:4" x14ac:dyDescent="0.2">
      <c r="D3617" s="190"/>
    </row>
    <row r="3618" spans="4:4" x14ac:dyDescent="0.2">
      <c r="D3618" s="190"/>
    </row>
    <row r="3619" spans="4:4" x14ac:dyDescent="0.2">
      <c r="D3619" s="190"/>
    </row>
    <row r="3620" spans="4:4" x14ac:dyDescent="0.2">
      <c r="D3620" s="190"/>
    </row>
    <row r="3621" spans="4:4" x14ac:dyDescent="0.2">
      <c r="D3621" s="190"/>
    </row>
    <row r="3622" spans="4:4" x14ac:dyDescent="0.2">
      <c r="D3622" s="190"/>
    </row>
    <row r="3623" spans="4:4" x14ac:dyDescent="0.2">
      <c r="D3623" s="190"/>
    </row>
    <row r="3624" spans="4:4" x14ac:dyDescent="0.2">
      <c r="D3624" s="190"/>
    </row>
    <row r="3625" spans="4:4" x14ac:dyDescent="0.2">
      <c r="D3625" s="190"/>
    </row>
    <row r="3626" spans="4:4" x14ac:dyDescent="0.2">
      <c r="D3626" s="190"/>
    </row>
    <row r="3627" spans="4:4" x14ac:dyDescent="0.2">
      <c r="D3627" s="190"/>
    </row>
    <row r="3628" spans="4:4" x14ac:dyDescent="0.2">
      <c r="D3628" s="190"/>
    </row>
    <row r="3629" spans="4:4" x14ac:dyDescent="0.2">
      <c r="D3629" s="190"/>
    </row>
    <row r="3630" spans="4:4" x14ac:dyDescent="0.2">
      <c r="D3630" s="190"/>
    </row>
    <row r="3631" spans="4:4" x14ac:dyDescent="0.2">
      <c r="D3631" s="190"/>
    </row>
    <row r="3632" spans="4:4" x14ac:dyDescent="0.2">
      <c r="D3632" s="190"/>
    </row>
    <row r="3633" spans="4:4" x14ac:dyDescent="0.2">
      <c r="D3633" s="190"/>
    </row>
    <row r="3634" spans="4:4" x14ac:dyDescent="0.2">
      <c r="D3634" s="190"/>
    </row>
    <row r="3635" spans="4:4" x14ac:dyDescent="0.2">
      <c r="D3635" s="190"/>
    </row>
    <row r="3636" spans="4:4" x14ac:dyDescent="0.2">
      <c r="D3636" s="190"/>
    </row>
    <row r="3637" spans="4:4" x14ac:dyDescent="0.2">
      <c r="D3637" s="190"/>
    </row>
    <row r="3638" spans="4:4" x14ac:dyDescent="0.2">
      <c r="D3638" s="190"/>
    </row>
    <row r="3639" spans="4:4" x14ac:dyDescent="0.2">
      <c r="D3639" s="190"/>
    </row>
    <row r="3640" spans="4:4" x14ac:dyDescent="0.2">
      <c r="D3640" s="190"/>
    </row>
    <row r="3641" spans="4:4" x14ac:dyDescent="0.2">
      <c r="D3641" s="190"/>
    </row>
    <row r="3642" spans="4:4" x14ac:dyDescent="0.2">
      <c r="D3642" s="190"/>
    </row>
    <row r="3643" spans="4:4" x14ac:dyDescent="0.2">
      <c r="D3643" s="190"/>
    </row>
    <row r="3644" spans="4:4" x14ac:dyDescent="0.2">
      <c r="D3644" s="190"/>
    </row>
    <row r="3645" spans="4:4" x14ac:dyDescent="0.2">
      <c r="D3645" s="190"/>
    </row>
    <row r="3646" spans="4:4" x14ac:dyDescent="0.2">
      <c r="D3646" s="190"/>
    </row>
    <row r="3647" spans="4:4" x14ac:dyDescent="0.2">
      <c r="D3647" s="190"/>
    </row>
    <row r="3648" spans="4:4" x14ac:dyDescent="0.2">
      <c r="D3648" s="190"/>
    </row>
    <row r="3649" spans="4:4" x14ac:dyDescent="0.2">
      <c r="D3649" s="190"/>
    </row>
    <row r="3650" spans="4:4" x14ac:dyDescent="0.2">
      <c r="D3650" s="190"/>
    </row>
    <row r="3651" spans="4:4" x14ac:dyDescent="0.2">
      <c r="D3651" s="190"/>
    </row>
    <row r="3652" spans="4:4" x14ac:dyDescent="0.2">
      <c r="D3652" s="190"/>
    </row>
    <row r="3653" spans="4:4" x14ac:dyDescent="0.2">
      <c r="D3653" s="190"/>
    </row>
    <row r="3654" spans="4:4" x14ac:dyDescent="0.2">
      <c r="D3654" s="190"/>
    </row>
    <row r="3655" spans="4:4" x14ac:dyDescent="0.2">
      <c r="D3655" s="190"/>
    </row>
    <row r="3656" spans="4:4" x14ac:dyDescent="0.2">
      <c r="D3656" s="190"/>
    </row>
    <row r="3657" spans="4:4" x14ac:dyDescent="0.2">
      <c r="D3657" s="190"/>
    </row>
    <row r="3658" spans="4:4" x14ac:dyDescent="0.2">
      <c r="D3658" s="190"/>
    </row>
    <row r="3659" spans="4:4" x14ac:dyDescent="0.2">
      <c r="D3659" s="190"/>
    </row>
    <row r="3660" spans="4:4" x14ac:dyDescent="0.2">
      <c r="D3660" s="190"/>
    </row>
    <row r="3661" spans="4:4" x14ac:dyDescent="0.2">
      <c r="D3661" s="190"/>
    </row>
    <row r="3662" spans="4:4" x14ac:dyDescent="0.2">
      <c r="D3662" s="190"/>
    </row>
    <row r="3663" spans="4:4" x14ac:dyDescent="0.2">
      <c r="D3663" s="190"/>
    </row>
    <row r="3664" spans="4:4" x14ac:dyDescent="0.2">
      <c r="D3664" s="190"/>
    </row>
    <row r="3665" spans="4:4" x14ac:dyDescent="0.2">
      <c r="D3665" s="190"/>
    </row>
    <row r="3666" spans="4:4" x14ac:dyDescent="0.2">
      <c r="D3666" s="190"/>
    </row>
    <row r="3667" spans="4:4" x14ac:dyDescent="0.2">
      <c r="D3667" s="190"/>
    </row>
    <row r="3668" spans="4:4" x14ac:dyDescent="0.2">
      <c r="D3668" s="190"/>
    </row>
    <row r="3669" spans="4:4" x14ac:dyDescent="0.2">
      <c r="D3669" s="190"/>
    </row>
    <row r="3670" spans="4:4" x14ac:dyDescent="0.2">
      <c r="D3670" s="190"/>
    </row>
    <row r="3671" spans="4:4" x14ac:dyDescent="0.2">
      <c r="D3671" s="190"/>
    </row>
    <row r="3672" spans="4:4" x14ac:dyDescent="0.2">
      <c r="D3672" s="190"/>
    </row>
    <row r="3673" spans="4:4" x14ac:dyDescent="0.2">
      <c r="D3673" s="190"/>
    </row>
    <row r="3674" spans="4:4" x14ac:dyDescent="0.2">
      <c r="D3674" s="190"/>
    </row>
    <row r="3675" spans="4:4" x14ac:dyDescent="0.2">
      <c r="D3675" s="190"/>
    </row>
    <row r="3676" spans="4:4" x14ac:dyDescent="0.2">
      <c r="D3676" s="190"/>
    </row>
    <row r="3677" spans="4:4" x14ac:dyDescent="0.2">
      <c r="D3677" s="190"/>
    </row>
    <row r="3678" spans="4:4" x14ac:dyDescent="0.2">
      <c r="D3678" s="190"/>
    </row>
    <row r="3679" spans="4:4" x14ac:dyDescent="0.2">
      <c r="D3679" s="190"/>
    </row>
    <row r="3680" spans="4:4" x14ac:dyDescent="0.2">
      <c r="D3680" s="190"/>
    </row>
    <row r="3681" spans="4:4" x14ac:dyDescent="0.2">
      <c r="D3681" s="190"/>
    </row>
    <row r="3682" spans="4:4" x14ac:dyDescent="0.2">
      <c r="D3682" s="190"/>
    </row>
    <row r="3683" spans="4:4" x14ac:dyDescent="0.2">
      <c r="D3683" s="190"/>
    </row>
    <row r="3684" spans="4:4" x14ac:dyDescent="0.2">
      <c r="D3684" s="190"/>
    </row>
    <row r="3685" spans="4:4" x14ac:dyDescent="0.2">
      <c r="D3685" s="190"/>
    </row>
    <row r="3686" spans="4:4" x14ac:dyDescent="0.2">
      <c r="D3686" s="190"/>
    </row>
    <row r="3687" spans="4:4" x14ac:dyDescent="0.2">
      <c r="D3687" s="190"/>
    </row>
    <row r="3688" spans="4:4" x14ac:dyDescent="0.2">
      <c r="D3688" s="190"/>
    </row>
    <row r="3689" spans="4:4" x14ac:dyDescent="0.2">
      <c r="D3689" s="190"/>
    </row>
    <row r="3690" spans="4:4" x14ac:dyDescent="0.2">
      <c r="D3690" s="190"/>
    </row>
    <row r="3691" spans="4:4" x14ac:dyDescent="0.2">
      <c r="D3691" s="190"/>
    </row>
    <row r="3692" spans="4:4" x14ac:dyDescent="0.2">
      <c r="D3692" s="190"/>
    </row>
    <row r="3693" spans="4:4" x14ac:dyDescent="0.2">
      <c r="D3693" s="190"/>
    </row>
    <row r="3694" spans="4:4" x14ac:dyDescent="0.2">
      <c r="D3694" s="190"/>
    </row>
    <row r="3695" spans="4:4" x14ac:dyDescent="0.2">
      <c r="D3695" s="190"/>
    </row>
    <row r="3696" spans="4:4" x14ac:dyDescent="0.2">
      <c r="D3696" s="190"/>
    </row>
    <row r="3697" spans="4:4" x14ac:dyDescent="0.2">
      <c r="D3697" s="190"/>
    </row>
    <row r="3698" spans="4:4" x14ac:dyDescent="0.2">
      <c r="D3698" s="190"/>
    </row>
    <row r="3699" spans="4:4" x14ac:dyDescent="0.2">
      <c r="D3699" s="190"/>
    </row>
    <row r="3700" spans="4:4" x14ac:dyDescent="0.2">
      <c r="D3700" s="190"/>
    </row>
    <row r="3701" spans="4:4" x14ac:dyDescent="0.2">
      <c r="D3701" s="190"/>
    </row>
    <row r="3702" spans="4:4" x14ac:dyDescent="0.2">
      <c r="D3702" s="190"/>
    </row>
    <row r="3703" spans="4:4" x14ac:dyDescent="0.2">
      <c r="D3703" s="190"/>
    </row>
    <row r="3704" spans="4:4" x14ac:dyDescent="0.2">
      <c r="D3704" s="190"/>
    </row>
    <row r="3705" spans="4:4" x14ac:dyDescent="0.2">
      <c r="D3705" s="190"/>
    </row>
    <row r="3706" spans="4:4" x14ac:dyDescent="0.2">
      <c r="D3706" s="190"/>
    </row>
    <row r="3707" spans="4:4" x14ac:dyDescent="0.2">
      <c r="D3707" s="190"/>
    </row>
    <row r="3708" spans="4:4" x14ac:dyDescent="0.2">
      <c r="D3708" s="190"/>
    </row>
    <row r="3709" spans="4:4" x14ac:dyDescent="0.2">
      <c r="D3709" s="190"/>
    </row>
    <row r="3710" spans="4:4" x14ac:dyDescent="0.2">
      <c r="D3710" s="190"/>
    </row>
    <row r="3711" spans="4:4" x14ac:dyDescent="0.2">
      <c r="D3711" s="190"/>
    </row>
    <row r="3712" spans="4:4" x14ac:dyDescent="0.2">
      <c r="D3712" s="190"/>
    </row>
    <row r="3713" spans="4:4" x14ac:dyDescent="0.2">
      <c r="D3713" s="190"/>
    </row>
    <row r="3714" spans="4:4" x14ac:dyDescent="0.2">
      <c r="D3714" s="190"/>
    </row>
    <row r="3715" spans="4:4" x14ac:dyDescent="0.2">
      <c r="D3715" s="190"/>
    </row>
    <row r="3716" spans="4:4" x14ac:dyDescent="0.2">
      <c r="D3716" s="190"/>
    </row>
    <row r="3717" spans="4:4" x14ac:dyDescent="0.2">
      <c r="D3717" s="190"/>
    </row>
    <row r="3718" spans="4:4" x14ac:dyDescent="0.2">
      <c r="D3718" s="190"/>
    </row>
    <row r="3719" spans="4:4" x14ac:dyDescent="0.2">
      <c r="D3719" s="190"/>
    </row>
    <row r="3720" spans="4:4" x14ac:dyDescent="0.2">
      <c r="D3720" s="190"/>
    </row>
    <row r="3721" spans="4:4" x14ac:dyDescent="0.2">
      <c r="D3721" s="190"/>
    </row>
    <row r="3722" spans="4:4" x14ac:dyDescent="0.2">
      <c r="D3722" s="190"/>
    </row>
    <row r="3723" spans="4:4" x14ac:dyDescent="0.2">
      <c r="D3723" s="190"/>
    </row>
    <row r="3724" spans="4:4" x14ac:dyDescent="0.2">
      <c r="D3724" s="190"/>
    </row>
    <row r="3725" spans="4:4" x14ac:dyDescent="0.2">
      <c r="D3725" s="190"/>
    </row>
    <row r="3726" spans="4:4" x14ac:dyDescent="0.2">
      <c r="D3726" s="190"/>
    </row>
    <row r="3727" spans="4:4" x14ac:dyDescent="0.2">
      <c r="D3727" s="190"/>
    </row>
    <row r="3728" spans="4:4" x14ac:dyDescent="0.2">
      <c r="D3728" s="190"/>
    </row>
    <row r="3729" spans="4:4" x14ac:dyDescent="0.2">
      <c r="D3729" s="190"/>
    </row>
    <row r="3730" spans="4:4" x14ac:dyDescent="0.2">
      <c r="D3730" s="190"/>
    </row>
    <row r="3731" spans="4:4" x14ac:dyDescent="0.2">
      <c r="D3731" s="190"/>
    </row>
    <row r="3732" spans="4:4" x14ac:dyDescent="0.2">
      <c r="D3732" s="190"/>
    </row>
    <row r="3733" spans="4:4" x14ac:dyDescent="0.2">
      <c r="D3733" s="190"/>
    </row>
    <row r="3734" spans="4:4" x14ac:dyDescent="0.2">
      <c r="D3734" s="190"/>
    </row>
    <row r="3735" spans="4:4" x14ac:dyDescent="0.2">
      <c r="D3735" s="190"/>
    </row>
    <row r="3736" spans="4:4" x14ac:dyDescent="0.2">
      <c r="D3736" s="190"/>
    </row>
    <row r="3737" spans="4:4" x14ac:dyDescent="0.2">
      <c r="D3737" s="190"/>
    </row>
    <row r="3738" spans="4:4" x14ac:dyDescent="0.2">
      <c r="D3738" s="190"/>
    </row>
    <row r="3739" spans="4:4" x14ac:dyDescent="0.2">
      <c r="D3739" s="190"/>
    </row>
    <row r="3740" spans="4:4" x14ac:dyDescent="0.2">
      <c r="D3740" s="190"/>
    </row>
    <row r="3741" spans="4:4" x14ac:dyDescent="0.2">
      <c r="D3741" s="190"/>
    </row>
    <row r="3742" spans="4:4" x14ac:dyDescent="0.2">
      <c r="D3742" s="190"/>
    </row>
    <row r="3743" spans="4:4" x14ac:dyDescent="0.2">
      <c r="D3743" s="190"/>
    </row>
    <row r="3744" spans="4:4" x14ac:dyDescent="0.2">
      <c r="D3744" s="190"/>
    </row>
    <row r="3745" spans="4:4" x14ac:dyDescent="0.2">
      <c r="D3745" s="190"/>
    </row>
    <row r="3746" spans="4:4" x14ac:dyDescent="0.2">
      <c r="D3746" s="190"/>
    </row>
    <row r="3747" spans="4:4" x14ac:dyDescent="0.2">
      <c r="D3747" s="190"/>
    </row>
    <row r="3748" spans="4:4" x14ac:dyDescent="0.2">
      <c r="D3748" s="190"/>
    </row>
    <row r="3749" spans="4:4" x14ac:dyDescent="0.2">
      <c r="D3749" s="190"/>
    </row>
    <row r="3750" spans="4:4" x14ac:dyDescent="0.2">
      <c r="D3750" s="190"/>
    </row>
    <row r="3751" spans="4:4" x14ac:dyDescent="0.2">
      <c r="D3751" s="190"/>
    </row>
    <row r="3752" spans="4:4" x14ac:dyDescent="0.2">
      <c r="D3752" s="190"/>
    </row>
    <row r="3753" spans="4:4" x14ac:dyDescent="0.2">
      <c r="D3753" s="190"/>
    </row>
    <row r="3754" spans="4:4" x14ac:dyDescent="0.2">
      <c r="D3754" s="190"/>
    </row>
    <row r="3755" spans="4:4" x14ac:dyDescent="0.2">
      <c r="D3755" s="190"/>
    </row>
    <row r="3756" spans="4:4" x14ac:dyDescent="0.2">
      <c r="D3756" s="190"/>
    </row>
    <row r="3757" spans="4:4" x14ac:dyDescent="0.2">
      <c r="D3757" s="190"/>
    </row>
    <row r="3758" spans="4:4" x14ac:dyDescent="0.2">
      <c r="D3758" s="190"/>
    </row>
    <row r="3759" spans="4:4" x14ac:dyDescent="0.2">
      <c r="D3759" s="190"/>
    </row>
    <row r="3760" spans="4:4" x14ac:dyDescent="0.2">
      <c r="D3760" s="190"/>
    </row>
    <row r="3761" spans="4:4" x14ac:dyDescent="0.2">
      <c r="D3761" s="190"/>
    </row>
    <row r="3762" spans="4:4" x14ac:dyDescent="0.2">
      <c r="D3762" s="190"/>
    </row>
    <row r="3763" spans="4:4" x14ac:dyDescent="0.2">
      <c r="D3763" s="190"/>
    </row>
    <row r="3764" spans="4:4" x14ac:dyDescent="0.2">
      <c r="D3764" s="190"/>
    </row>
    <row r="3765" spans="4:4" x14ac:dyDescent="0.2">
      <c r="D3765" s="190"/>
    </row>
    <row r="3766" spans="4:4" x14ac:dyDescent="0.2">
      <c r="D3766" s="190"/>
    </row>
    <row r="3767" spans="4:4" x14ac:dyDescent="0.2">
      <c r="D3767" s="190"/>
    </row>
    <row r="3768" spans="4:4" x14ac:dyDescent="0.2">
      <c r="D3768" s="190"/>
    </row>
    <row r="3769" spans="4:4" x14ac:dyDescent="0.2">
      <c r="D3769" s="190"/>
    </row>
    <row r="3770" spans="4:4" x14ac:dyDescent="0.2">
      <c r="D3770" s="190"/>
    </row>
    <row r="3771" spans="4:4" x14ac:dyDescent="0.2">
      <c r="D3771" s="190"/>
    </row>
    <row r="3772" spans="4:4" x14ac:dyDescent="0.2">
      <c r="D3772" s="190"/>
    </row>
    <row r="3773" spans="4:4" x14ac:dyDescent="0.2">
      <c r="D3773" s="190"/>
    </row>
    <row r="3774" spans="4:4" x14ac:dyDescent="0.2">
      <c r="D3774" s="190"/>
    </row>
    <row r="3775" spans="4:4" x14ac:dyDescent="0.2">
      <c r="D3775" s="190"/>
    </row>
    <row r="3776" spans="4:4" x14ac:dyDescent="0.2">
      <c r="D3776" s="190"/>
    </row>
    <row r="3777" spans="4:4" x14ac:dyDescent="0.2">
      <c r="D3777" s="190"/>
    </row>
    <row r="3778" spans="4:4" x14ac:dyDescent="0.2">
      <c r="D3778" s="190"/>
    </row>
    <row r="3779" spans="4:4" x14ac:dyDescent="0.2">
      <c r="D3779" s="190"/>
    </row>
    <row r="3780" spans="4:4" x14ac:dyDescent="0.2">
      <c r="D3780" s="190"/>
    </row>
    <row r="3781" spans="4:4" x14ac:dyDescent="0.2">
      <c r="D3781" s="190"/>
    </row>
    <row r="3782" spans="4:4" x14ac:dyDescent="0.2">
      <c r="D3782" s="190"/>
    </row>
    <row r="3783" spans="4:4" x14ac:dyDescent="0.2">
      <c r="D3783" s="190"/>
    </row>
    <row r="3784" spans="4:4" x14ac:dyDescent="0.2">
      <c r="D3784" s="190"/>
    </row>
    <row r="3785" spans="4:4" x14ac:dyDescent="0.2">
      <c r="D3785" s="190"/>
    </row>
    <row r="3786" spans="4:4" x14ac:dyDescent="0.2">
      <c r="D3786" s="190"/>
    </row>
    <row r="3787" spans="4:4" x14ac:dyDescent="0.2">
      <c r="D3787" s="190"/>
    </row>
    <row r="3788" spans="4:4" x14ac:dyDescent="0.2">
      <c r="D3788" s="190"/>
    </row>
    <row r="3789" spans="4:4" x14ac:dyDescent="0.2">
      <c r="D3789" s="190"/>
    </row>
    <row r="3790" spans="4:4" x14ac:dyDescent="0.2">
      <c r="D3790" s="190"/>
    </row>
    <row r="3791" spans="4:4" x14ac:dyDescent="0.2">
      <c r="D3791" s="190"/>
    </row>
    <row r="3792" spans="4:4" x14ac:dyDescent="0.2">
      <c r="D3792" s="190"/>
    </row>
    <row r="3793" spans="4:4" x14ac:dyDescent="0.2">
      <c r="D3793" s="190"/>
    </row>
    <row r="3794" spans="4:4" x14ac:dyDescent="0.2">
      <c r="D3794" s="190"/>
    </row>
    <row r="3795" spans="4:4" x14ac:dyDescent="0.2">
      <c r="D3795" s="190"/>
    </row>
    <row r="3796" spans="4:4" x14ac:dyDescent="0.2">
      <c r="D3796" s="190"/>
    </row>
    <row r="3797" spans="4:4" x14ac:dyDescent="0.2">
      <c r="D3797" s="190"/>
    </row>
    <row r="3798" spans="4:4" x14ac:dyDescent="0.2">
      <c r="D3798" s="190"/>
    </row>
    <row r="3799" spans="4:4" x14ac:dyDescent="0.2">
      <c r="D3799" s="190"/>
    </row>
    <row r="3800" spans="4:4" x14ac:dyDescent="0.2">
      <c r="D3800" s="190"/>
    </row>
    <row r="3801" spans="4:4" x14ac:dyDescent="0.2">
      <c r="D3801" s="190"/>
    </row>
    <row r="3802" spans="4:4" x14ac:dyDescent="0.2">
      <c r="D3802" s="190"/>
    </row>
    <row r="3803" spans="4:4" x14ac:dyDescent="0.2">
      <c r="D3803" s="190"/>
    </row>
    <row r="3804" spans="4:4" x14ac:dyDescent="0.2">
      <c r="D3804" s="190"/>
    </row>
    <row r="3805" spans="4:4" x14ac:dyDescent="0.2">
      <c r="D3805" s="190"/>
    </row>
    <row r="3806" spans="4:4" x14ac:dyDescent="0.2">
      <c r="D3806" s="190"/>
    </row>
    <row r="3807" spans="4:4" x14ac:dyDescent="0.2">
      <c r="D3807" s="190"/>
    </row>
    <row r="3808" spans="4:4" x14ac:dyDescent="0.2">
      <c r="D3808" s="190"/>
    </row>
    <row r="3809" spans="4:4" x14ac:dyDescent="0.2">
      <c r="D3809" s="190"/>
    </row>
    <row r="3810" spans="4:4" x14ac:dyDescent="0.2">
      <c r="D3810" s="190"/>
    </row>
    <row r="3811" spans="4:4" x14ac:dyDescent="0.2">
      <c r="D3811" s="190"/>
    </row>
    <row r="3812" spans="4:4" x14ac:dyDescent="0.2">
      <c r="D3812" s="190"/>
    </row>
    <row r="3813" spans="4:4" x14ac:dyDescent="0.2">
      <c r="D3813" s="190"/>
    </row>
    <row r="3814" spans="4:4" x14ac:dyDescent="0.2">
      <c r="D3814" s="190"/>
    </row>
    <row r="3815" spans="4:4" x14ac:dyDescent="0.2">
      <c r="D3815" s="190"/>
    </row>
    <row r="3816" spans="4:4" x14ac:dyDescent="0.2">
      <c r="D3816" s="190"/>
    </row>
    <row r="3817" spans="4:4" x14ac:dyDescent="0.2">
      <c r="D3817" s="190"/>
    </row>
    <row r="3818" spans="4:4" x14ac:dyDescent="0.2">
      <c r="D3818" s="190"/>
    </row>
    <row r="3819" spans="4:4" x14ac:dyDescent="0.2">
      <c r="D3819" s="190"/>
    </row>
    <row r="3820" spans="4:4" x14ac:dyDescent="0.2">
      <c r="D3820" s="190"/>
    </row>
    <row r="3821" spans="4:4" x14ac:dyDescent="0.2">
      <c r="D3821" s="190"/>
    </row>
    <row r="3822" spans="4:4" x14ac:dyDescent="0.2">
      <c r="D3822" s="190"/>
    </row>
    <row r="3823" spans="4:4" x14ac:dyDescent="0.2">
      <c r="D3823" s="190"/>
    </row>
    <row r="3824" spans="4:4" x14ac:dyDescent="0.2">
      <c r="D3824" s="190"/>
    </row>
    <row r="3825" spans="4:4" x14ac:dyDescent="0.2">
      <c r="D3825" s="190"/>
    </row>
    <row r="3826" spans="4:4" x14ac:dyDescent="0.2">
      <c r="D3826" s="190"/>
    </row>
    <row r="3827" spans="4:4" x14ac:dyDescent="0.2">
      <c r="D3827" s="190"/>
    </row>
    <row r="3828" spans="4:4" x14ac:dyDescent="0.2">
      <c r="D3828" s="190"/>
    </row>
    <row r="3829" spans="4:4" x14ac:dyDescent="0.2">
      <c r="D3829" s="190"/>
    </row>
    <row r="3830" spans="4:4" x14ac:dyDescent="0.2">
      <c r="D3830" s="190"/>
    </row>
    <row r="3831" spans="4:4" x14ac:dyDescent="0.2">
      <c r="D3831" s="190"/>
    </row>
    <row r="3832" spans="4:4" x14ac:dyDescent="0.2">
      <c r="D3832" s="190"/>
    </row>
    <row r="3833" spans="4:4" x14ac:dyDescent="0.2">
      <c r="D3833" s="190"/>
    </row>
    <row r="3834" spans="4:4" x14ac:dyDescent="0.2">
      <c r="D3834" s="190"/>
    </row>
    <row r="3835" spans="4:4" x14ac:dyDescent="0.2">
      <c r="D3835" s="190"/>
    </row>
    <row r="3836" spans="4:4" x14ac:dyDescent="0.2">
      <c r="D3836" s="190"/>
    </row>
    <row r="3837" spans="4:4" x14ac:dyDescent="0.2">
      <c r="D3837" s="190"/>
    </row>
    <row r="3838" spans="4:4" x14ac:dyDescent="0.2">
      <c r="D3838" s="190"/>
    </row>
    <row r="3839" spans="4:4" x14ac:dyDescent="0.2">
      <c r="D3839" s="190"/>
    </row>
    <row r="3840" spans="4:4" x14ac:dyDescent="0.2">
      <c r="D3840" s="190"/>
    </row>
    <row r="3841" spans="4:4" x14ac:dyDescent="0.2">
      <c r="D3841" s="190"/>
    </row>
    <row r="3842" spans="4:4" x14ac:dyDescent="0.2">
      <c r="D3842" s="190"/>
    </row>
    <row r="3843" spans="4:4" x14ac:dyDescent="0.2">
      <c r="D3843" s="190"/>
    </row>
    <row r="3844" spans="4:4" x14ac:dyDescent="0.2">
      <c r="D3844" s="190"/>
    </row>
    <row r="3845" spans="4:4" x14ac:dyDescent="0.2">
      <c r="D3845" s="190"/>
    </row>
    <row r="3846" spans="4:4" x14ac:dyDescent="0.2">
      <c r="D3846" s="190"/>
    </row>
    <row r="3847" spans="4:4" x14ac:dyDescent="0.2">
      <c r="D3847" s="190"/>
    </row>
    <row r="3848" spans="4:4" x14ac:dyDescent="0.2">
      <c r="D3848" s="190"/>
    </row>
    <row r="3849" spans="4:4" x14ac:dyDescent="0.2">
      <c r="D3849" s="190"/>
    </row>
    <row r="3850" spans="4:4" x14ac:dyDescent="0.2">
      <c r="D3850" s="190"/>
    </row>
    <row r="3851" spans="4:4" x14ac:dyDescent="0.2">
      <c r="D3851" s="190"/>
    </row>
    <row r="3852" spans="4:4" x14ac:dyDescent="0.2">
      <c r="D3852" s="190"/>
    </row>
    <row r="3853" spans="4:4" x14ac:dyDescent="0.2">
      <c r="D3853" s="190"/>
    </row>
    <row r="3854" spans="4:4" x14ac:dyDescent="0.2">
      <c r="D3854" s="190"/>
    </row>
    <row r="3855" spans="4:4" x14ac:dyDescent="0.2">
      <c r="D3855" s="190"/>
    </row>
    <row r="3856" spans="4:4" x14ac:dyDescent="0.2">
      <c r="D3856" s="190"/>
    </row>
    <row r="3857" spans="4:4" x14ac:dyDescent="0.2">
      <c r="D3857" s="190"/>
    </row>
    <row r="3858" spans="4:4" x14ac:dyDescent="0.2">
      <c r="D3858" s="190"/>
    </row>
    <row r="3859" spans="4:4" x14ac:dyDescent="0.2">
      <c r="D3859" s="190"/>
    </row>
    <row r="3860" spans="4:4" x14ac:dyDescent="0.2">
      <c r="D3860" s="190"/>
    </row>
    <row r="3861" spans="4:4" x14ac:dyDescent="0.2">
      <c r="D3861" s="190"/>
    </row>
    <row r="3862" spans="4:4" x14ac:dyDescent="0.2">
      <c r="D3862" s="190"/>
    </row>
    <row r="3863" spans="4:4" x14ac:dyDescent="0.2">
      <c r="D3863" s="190"/>
    </row>
    <row r="3864" spans="4:4" x14ac:dyDescent="0.2">
      <c r="D3864" s="190"/>
    </row>
    <row r="3865" spans="4:4" x14ac:dyDescent="0.2">
      <c r="D3865" s="190"/>
    </row>
    <row r="3866" spans="4:4" x14ac:dyDescent="0.2">
      <c r="D3866" s="190"/>
    </row>
    <row r="3867" spans="4:4" x14ac:dyDescent="0.2">
      <c r="D3867" s="190"/>
    </row>
    <row r="3868" spans="4:4" x14ac:dyDescent="0.2">
      <c r="D3868" s="190"/>
    </row>
    <row r="3869" spans="4:4" x14ac:dyDescent="0.2">
      <c r="D3869" s="190"/>
    </row>
    <row r="3870" spans="4:4" x14ac:dyDescent="0.2">
      <c r="D3870" s="190"/>
    </row>
    <row r="3871" spans="4:4" x14ac:dyDescent="0.2">
      <c r="D3871" s="190"/>
    </row>
    <row r="3872" spans="4:4" x14ac:dyDescent="0.2">
      <c r="D3872" s="190"/>
    </row>
    <row r="3873" spans="4:4" x14ac:dyDescent="0.2">
      <c r="D3873" s="190"/>
    </row>
    <row r="3874" spans="4:4" x14ac:dyDescent="0.2">
      <c r="D3874" s="190"/>
    </row>
    <row r="3875" spans="4:4" x14ac:dyDescent="0.2">
      <c r="D3875" s="190"/>
    </row>
    <row r="3876" spans="4:4" x14ac:dyDescent="0.2">
      <c r="D3876" s="190"/>
    </row>
    <row r="3877" spans="4:4" x14ac:dyDescent="0.2">
      <c r="D3877" s="190"/>
    </row>
    <row r="3878" spans="4:4" x14ac:dyDescent="0.2">
      <c r="D3878" s="190"/>
    </row>
    <row r="3879" spans="4:4" x14ac:dyDescent="0.2">
      <c r="D3879" s="190"/>
    </row>
    <row r="3880" spans="4:4" x14ac:dyDescent="0.2">
      <c r="D3880" s="190"/>
    </row>
    <row r="3881" spans="4:4" x14ac:dyDescent="0.2">
      <c r="D3881" s="190"/>
    </row>
    <row r="3882" spans="4:4" x14ac:dyDescent="0.2">
      <c r="D3882" s="190"/>
    </row>
    <row r="3883" spans="4:4" x14ac:dyDescent="0.2">
      <c r="D3883" s="190"/>
    </row>
    <row r="3884" spans="4:4" x14ac:dyDescent="0.2">
      <c r="D3884" s="190"/>
    </row>
    <row r="3885" spans="4:4" x14ac:dyDescent="0.2">
      <c r="D3885" s="190"/>
    </row>
    <row r="3886" spans="4:4" x14ac:dyDescent="0.2">
      <c r="D3886" s="190"/>
    </row>
    <row r="3887" spans="4:4" x14ac:dyDescent="0.2">
      <c r="D3887" s="190"/>
    </row>
    <row r="3888" spans="4:4" x14ac:dyDescent="0.2">
      <c r="D3888" s="190"/>
    </row>
    <row r="3889" spans="4:4" x14ac:dyDescent="0.2">
      <c r="D3889" s="190"/>
    </row>
    <row r="3890" spans="4:4" x14ac:dyDescent="0.2">
      <c r="D3890" s="190"/>
    </row>
    <row r="3891" spans="4:4" x14ac:dyDescent="0.2">
      <c r="D3891" s="190"/>
    </row>
    <row r="3892" spans="4:4" x14ac:dyDescent="0.2">
      <c r="D3892" s="190"/>
    </row>
    <row r="3893" spans="4:4" x14ac:dyDescent="0.2">
      <c r="D3893" s="190"/>
    </row>
    <row r="3894" spans="4:4" x14ac:dyDescent="0.2">
      <c r="D3894" s="190"/>
    </row>
    <row r="3895" spans="4:4" x14ac:dyDescent="0.2">
      <c r="D3895" s="190"/>
    </row>
    <row r="3896" spans="4:4" x14ac:dyDescent="0.2">
      <c r="D3896" s="190"/>
    </row>
    <row r="3897" spans="4:4" x14ac:dyDescent="0.2">
      <c r="D3897" s="190"/>
    </row>
    <row r="3898" spans="4:4" x14ac:dyDescent="0.2">
      <c r="D3898" s="190"/>
    </row>
    <row r="3899" spans="4:4" x14ac:dyDescent="0.2">
      <c r="D3899" s="190"/>
    </row>
    <row r="3900" spans="4:4" x14ac:dyDescent="0.2">
      <c r="D3900" s="190"/>
    </row>
    <row r="3901" spans="4:4" x14ac:dyDescent="0.2">
      <c r="D3901" s="190"/>
    </row>
    <row r="3902" spans="4:4" x14ac:dyDescent="0.2">
      <c r="D3902" s="190"/>
    </row>
    <row r="3903" spans="4:4" x14ac:dyDescent="0.2">
      <c r="D3903" s="190"/>
    </row>
    <row r="3904" spans="4:4" x14ac:dyDescent="0.2">
      <c r="D3904" s="190"/>
    </row>
    <row r="3905" spans="4:4" x14ac:dyDescent="0.2">
      <c r="D3905" s="190"/>
    </row>
    <row r="3906" spans="4:4" x14ac:dyDescent="0.2">
      <c r="D3906" s="190"/>
    </row>
    <row r="3907" spans="4:4" x14ac:dyDescent="0.2">
      <c r="D3907" s="190"/>
    </row>
    <row r="3908" spans="4:4" x14ac:dyDescent="0.2">
      <c r="D3908" s="190"/>
    </row>
    <row r="3909" spans="4:4" x14ac:dyDescent="0.2">
      <c r="D3909" s="190"/>
    </row>
    <row r="3910" spans="4:4" x14ac:dyDescent="0.2">
      <c r="D3910" s="190"/>
    </row>
    <row r="3911" spans="4:4" x14ac:dyDescent="0.2">
      <c r="D3911" s="190"/>
    </row>
    <row r="3912" spans="4:4" x14ac:dyDescent="0.2">
      <c r="D3912" s="190"/>
    </row>
    <row r="3913" spans="4:4" x14ac:dyDescent="0.2">
      <c r="D3913" s="190"/>
    </row>
    <row r="3914" spans="4:4" x14ac:dyDescent="0.2">
      <c r="D3914" s="190"/>
    </row>
    <row r="3915" spans="4:4" x14ac:dyDescent="0.2">
      <c r="D3915" s="190"/>
    </row>
    <row r="3916" spans="4:4" x14ac:dyDescent="0.2">
      <c r="D3916" s="190"/>
    </row>
    <row r="3917" spans="4:4" x14ac:dyDescent="0.2">
      <c r="D3917" s="190"/>
    </row>
    <row r="3918" spans="4:4" x14ac:dyDescent="0.2">
      <c r="D3918" s="190"/>
    </row>
    <row r="3919" spans="4:4" x14ac:dyDescent="0.2">
      <c r="D3919" s="190"/>
    </row>
    <row r="3920" spans="4:4" x14ac:dyDescent="0.2">
      <c r="D3920" s="190"/>
    </row>
    <row r="3921" spans="4:4" x14ac:dyDescent="0.2">
      <c r="D3921" s="190"/>
    </row>
    <row r="3922" spans="4:4" x14ac:dyDescent="0.2">
      <c r="D3922" s="190"/>
    </row>
    <row r="3923" spans="4:4" x14ac:dyDescent="0.2">
      <c r="D3923" s="190"/>
    </row>
    <row r="3924" spans="4:4" x14ac:dyDescent="0.2">
      <c r="D3924" s="190"/>
    </row>
    <row r="3925" spans="4:4" x14ac:dyDescent="0.2">
      <c r="D3925" s="190"/>
    </row>
    <row r="3926" spans="4:4" x14ac:dyDescent="0.2">
      <c r="D3926" s="190"/>
    </row>
    <row r="3927" spans="4:4" x14ac:dyDescent="0.2">
      <c r="D3927" s="190"/>
    </row>
    <row r="3928" spans="4:4" x14ac:dyDescent="0.2">
      <c r="D3928" s="190"/>
    </row>
    <row r="3929" spans="4:4" x14ac:dyDescent="0.2">
      <c r="D3929" s="190"/>
    </row>
    <row r="3930" spans="4:4" x14ac:dyDescent="0.2">
      <c r="D3930" s="190"/>
    </row>
    <row r="3931" spans="4:4" x14ac:dyDescent="0.2">
      <c r="D3931" s="190"/>
    </row>
    <row r="3932" spans="4:4" x14ac:dyDescent="0.2">
      <c r="D3932" s="190"/>
    </row>
    <row r="3933" spans="4:4" x14ac:dyDescent="0.2">
      <c r="D3933" s="190"/>
    </row>
    <row r="3934" spans="4:4" x14ac:dyDescent="0.2">
      <c r="D3934" s="190"/>
    </row>
    <row r="3935" spans="4:4" x14ac:dyDescent="0.2">
      <c r="D3935" s="190"/>
    </row>
    <row r="3936" spans="4:4" x14ac:dyDescent="0.2">
      <c r="D3936" s="190"/>
    </row>
    <row r="3937" spans="4:4" x14ac:dyDescent="0.2">
      <c r="D3937" s="190"/>
    </row>
    <row r="3938" spans="4:4" x14ac:dyDescent="0.2">
      <c r="D3938" s="190"/>
    </row>
    <row r="3939" spans="4:4" x14ac:dyDescent="0.2">
      <c r="D3939" s="190"/>
    </row>
    <row r="3940" spans="4:4" x14ac:dyDescent="0.2">
      <c r="D3940" s="190"/>
    </row>
    <row r="3941" spans="4:4" x14ac:dyDescent="0.2">
      <c r="D3941" s="190"/>
    </row>
    <row r="3942" spans="4:4" x14ac:dyDescent="0.2">
      <c r="D3942" s="190"/>
    </row>
    <row r="3943" spans="4:4" x14ac:dyDescent="0.2">
      <c r="D3943" s="190"/>
    </row>
    <row r="3944" spans="4:4" x14ac:dyDescent="0.2">
      <c r="D3944" s="190"/>
    </row>
    <row r="3945" spans="4:4" x14ac:dyDescent="0.2">
      <c r="D3945" s="190"/>
    </row>
    <row r="3946" spans="4:4" x14ac:dyDescent="0.2">
      <c r="D3946" s="190"/>
    </row>
    <row r="3947" spans="4:4" x14ac:dyDescent="0.2">
      <c r="D3947" s="190"/>
    </row>
    <row r="3948" spans="4:4" x14ac:dyDescent="0.2">
      <c r="D3948" s="190"/>
    </row>
    <row r="3949" spans="4:4" x14ac:dyDescent="0.2">
      <c r="D3949" s="190"/>
    </row>
    <row r="3950" spans="4:4" x14ac:dyDescent="0.2">
      <c r="D3950" s="190"/>
    </row>
    <row r="3951" spans="4:4" x14ac:dyDescent="0.2">
      <c r="D3951" s="190"/>
    </row>
    <row r="3952" spans="4:4" x14ac:dyDescent="0.2">
      <c r="D3952" s="190"/>
    </row>
    <row r="3953" spans="4:4" x14ac:dyDescent="0.2">
      <c r="D3953" s="190"/>
    </row>
    <row r="3954" spans="4:4" x14ac:dyDescent="0.2">
      <c r="D3954" s="190"/>
    </row>
    <row r="3955" spans="4:4" x14ac:dyDescent="0.2">
      <c r="D3955" s="190"/>
    </row>
    <row r="3956" spans="4:4" x14ac:dyDescent="0.2">
      <c r="D3956" s="190"/>
    </row>
    <row r="3957" spans="4:4" x14ac:dyDescent="0.2">
      <c r="D3957" s="190"/>
    </row>
    <row r="3958" spans="4:4" x14ac:dyDescent="0.2">
      <c r="D3958" s="190"/>
    </row>
    <row r="3959" spans="4:4" x14ac:dyDescent="0.2">
      <c r="D3959" s="190"/>
    </row>
    <row r="3960" spans="4:4" x14ac:dyDescent="0.2">
      <c r="D3960" s="190"/>
    </row>
    <row r="3961" spans="4:4" x14ac:dyDescent="0.2">
      <c r="D3961" s="190"/>
    </row>
    <row r="3962" spans="4:4" x14ac:dyDescent="0.2">
      <c r="D3962" s="190"/>
    </row>
    <row r="3963" spans="4:4" x14ac:dyDescent="0.2">
      <c r="D3963" s="190"/>
    </row>
    <row r="3964" spans="4:4" x14ac:dyDescent="0.2">
      <c r="D3964" s="190"/>
    </row>
    <row r="3965" spans="4:4" x14ac:dyDescent="0.2">
      <c r="D3965" s="190"/>
    </row>
    <row r="3966" spans="4:4" x14ac:dyDescent="0.2">
      <c r="D3966" s="190"/>
    </row>
    <row r="3967" spans="4:4" x14ac:dyDescent="0.2">
      <c r="D3967" s="190"/>
    </row>
    <row r="3968" spans="4:4" x14ac:dyDescent="0.2">
      <c r="D3968" s="190"/>
    </row>
    <row r="3969" spans="4:4" x14ac:dyDescent="0.2">
      <c r="D3969" s="190"/>
    </row>
    <row r="3970" spans="4:4" x14ac:dyDescent="0.2">
      <c r="D3970" s="190"/>
    </row>
    <row r="3971" spans="4:4" x14ac:dyDescent="0.2">
      <c r="D3971" s="190"/>
    </row>
    <row r="3972" spans="4:4" x14ac:dyDescent="0.2">
      <c r="D3972" s="190"/>
    </row>
    <row r="3973" spans="4:4" x14ac:dyDescent="0.2">
      <c r="D3973" s="190"/>
    </row>
    <row r="3974" spans="4:4" x14ac:dyDescent="0.2">
      <c r="D3974" s="190"/>
    </row>
    <row r="3975" spans="4:4" x14ac:dyDescent="0.2">
      <c r="D3975" s="190"/>
    </row>
    <row r="3976" spans="4:4" x14ac:dyDescent="0.2">
      <c r="D3976" s="190"/>
    </row>
    <row r="3977" spans="4:4" x14ac:dyDescent="0.2">
      <c r="D3977" s="190"/>
    </row>
    <row r="3978" spans="4:4" x14ac:dyDescent="0.2">
      <c r="D3978" s="190"/>
    </row>
    <row r="3979" spans="4:4" x14ac:dyDescent="0.2">
      <c r="D3979" s="190"/>
    </row>
    <row r="3980" spans="4:4" x14ac:dyDescent="0.2">
      <c r="D3980" s="190"/>
    </row>
    <row r="3981" spans="4:4" x14ac:dyDescent="0.2">
      <c r="D3981" s="190"/>
    </row>
    <row r="3982" spans="4:4" x14ac:dyDescent="0.2">
      <c r="D3982" s="190"/>
    </row>
    <row r="3983" spans="4:4" x14ac:dyDescent="0.2">
      <c r="D3983" s="190"/>
    </row>
    <row r="3984" spans="4:4" x14ac:dyDescent="0.2">
      <c r="D3984" s="190"/>
    </row>
    <row r="3985" spans="4:4" x14ac:dyDescent="0.2">
      <c r="D3985" s="190"/>
    </row>
    <row r="3986" spans="4:4" x14ac:dyDescent="0.2">
      <c r="D3986" s="190"/>
    </row>
    <row r="3987" spans="4:4" x14ac:dyDescent="0.2">
      <c r="D3987" s="190"/>
    </row>
    <row r="3988" spans="4:4" x14ac:dyDescent="0.2">
      <c r="D3988" s="190"/>
    </row>
    <row r="3989" spans="4:4" x14ac:dyDescent="0.2">
      <c r="D3989" s="190"/>
    </row>
    <row r="3990" spans="4:4" x14ac:dyDescent="0.2">
      <c r="D3990" s="190"/>
    </row>
    <row r="3991" spans="4:4" x14ac:dyDescent="0.2">
      <c r="D3991" s="190"/>
    </row>
    <row r="3992" spans="4:4" x14ac:dyDescent="0.2">
      <c r="D3992" s="190"/>
    </row>
    <row r="3993" spans="4:4" x14ac:dyDescent="0.2">
      <c r="D3993" s="190"/>
    </row>
    <row r="3994" spans="4:4" x14ac:dyDescent="0.2">
      <c r="D3994" s="190"/>
    </row>
    <row r="3995" spans="4:4" x14ac:dyDescent="0.2">
      <c r="D3995" s="190"/>
    </row>
    <row r="3996" spans="4:4" x14ac:dyDescent="0.2">
      <c r="D3996" s="190"/>
    </row>
    <row r="3997" spans="4:4" x14ac:dyDescent="0.2">
      <c r="D3997" s="190"/>
    </row>
    <row r="3998" spans="4:4" x14ac:dyDescent="0.2">
      <c r="D3998" s="190"/>
    </row>
    <row r="3999" spans="4:4" x14ac:dyDescent="0.2">
      <c r="D3999" s="190"/>
    </row>
    <row r="4000" spans="4:4" x14ac:dyDescent="0.2">
      <c r="D4000" s="190"/>
    </row>
    <row r="4001" spans="4:4" x14ac:dyDescent="0.2">
      <c r="D4001" s="190"/>
    </row>
    <row r="4002" spans="4:4" x14ac:dyDescent="0.2">
      <c r="D4002" s="190"/>
    </row>
    <row r="4003" spans="4:4" x14ac:dyDescent="0.2">
      <c r="D4003" s="190"/>
    </row>
    <row r="4004" spans="4:4" x14ac:dyDescent="0.2">
      <c r="D4004" s="190"/>
    </row>
    <row r="4005" spans="4:4" x14ac:dyDescent="0.2">
      <c r="D4005" s="190"/>
    </row>
    <row r="4006" spans="4:4" x14ac:dyDescent="0.2">
      <c r="D4006" s="190"/>
    </row>
    <row r="4007" spans="4:4" x14ac:dyDescent="0.2">
      <c r="D4007" s="190"/>
    </row>
    <row r="4008" spans="4:4" x14ac:dyDescent="0.2">
      <c r="D4008" s="190"/>
    </row>
    <row r="4009" spans="4:4" x14ac:dyDescent="0.2">
      <c r="D4009" s="190"/>
    </row>
    <row r="4010" spans="4:4" x14ac:dyDescent="0.2">
      <c r="D4010" s="190"/>
    </row>
    <row r="4011" spans="4:4" x14ac:dyDescent="0.2">
      <c r="D4011" s="190"/>
    </row>
    <row r="4012" spans="4:4" x14ac:dyDescent="0.2">
      <c r="D4012" s="190"/>
    </row>
    <row r="4013" spans="4:4" x14ac:dyDescent="0.2">
      <c r="D4013" s="190"/>
    </row>
    <row r="4014" spans="4:4" x14ac:dyDescent="0.2">
      <c r="D4014" s="190"/>
    </row>
    <row r="4015" spans="4:4" x14ac:dyDescent="0.2">
      <c r="D4015" s="190"/>
    </row>
    <row r="4016" spans="4:4" x14ac:dyDescent="0.2">
      <c r="D4016" s="190"/>
    </row>
    <row r="4017" spans="4:4" x14ac:dyDescent="0.2">
      <c r="D4017" s="190"/>
    </row>
    <row r="4018" spans="4:4" x14ac:dyDescent="0.2">
      <c r="D4018" s="190"/>
    </row>
    <row r="4019" spans="4:4" x14ac:dyDescent="0.2">
      <c r="D4019" s="190"/>
    </row>
    <row r="4020" spans="4:4" x14ac:dyDescent="0.2">
      <c r="D4020" s="190"/>
    </row>
    <row r="4021" spans="4:4" x14ac:dyDescent="0.2">
      <c r="D4021" s="190"/>
    </row>
    <row r="4022" spans="4:4" x14ac:dyDescent="0.2">
      <c r="D4022" s="190"/>
    </row>
    <row r="4023" spans="4:4" x14ac:dyDescent="0.2">
      <c r="D4023" s="190"/>
    </row>
    <row r="4024" spans="4:4" x14ac:dyDescent="0.2">
      <c r="D4024" s="190"/>
    </row>
    <row r="4025" spans="4:4" x14ac:dyDescent="0.2">
      <c r="D4025" s="190"/>
    </row>
    <row r="4026" spans="4:4" x14ac:dyDescent="0.2">
      <c r="D4026" s="190"/>
    </row>
    <row r="4027" spans="4:4" x14ac:dyDescent="0.2">
      <c r="D4027" s="190"/>
    </row>
    <row r="4028" spans="4:4" x14ac:dyDescent="0.2">
      <c r="D4028" s="190"/>
    </row>
    <row r="4029" spans="4:4" x14ac:dyDescent="0.2">
      <c r="D4029" s="190"/>
    </row>
    <row r="4030" spans="4:4" x14ac:dyDescent="0.2">
      <c r="D4030" s="190"/>
    </row>
    <row r="4031" spans="4:4" x14ac:dyDescent="0.2">
      <c r="D4031" s="190"/>
    </row>
    <row r="4032" spans="4:4" x14ac:dyDescent="0.2">
      <c r="D4032" s="190"/>
    </row>
    <row r="4033" spans="4:4" x14ac:dyDescent="0.2">
      <c r="D4033" s="190"/>
    </row>
    <row r="4034" spans="4:4" x14ac:dyDescent="0.2">
      <c r="D4034" s="190"/>
    </row>
    <row r="4035" spans="4:4" x14ac:dyDescent="0.2">
      <c r="D4035" s="190"/>
    </row>
    <row r="4036" spans="4:4" x14ac:dyDescent="0.2">
      <c r="D4036" s="190"/>
    </row>
    <row r="4037" spans="4:4" x14ac:dyDescent="0.2">
      <c r="D4037" s="190"/>
    </row>
    <row r="4038" spans="4:4" x14ac:dyDescent="0.2">
      <c r="D4038" s="190"/>
    </row>
    <row r="4039" spans="4:4" x14ac:dyDescent="0.2">
      <c r="D4039" s="190"/>
    </row>
    <row r="4040" spans="4:4" x14ac:dyDescent="0.2">
      <c r="D4040" s="190"/>
    </row>
    <row r="4041" spans="4:4" x14ac:dyDescent="0.2">
      <c r="D4041" s="190"/>
    </row>
    <row r="4042" spans="4:4" x14ac:dyDescent="0.2">
      <c r="D4042" s="190"/>
    </row>
    <row r="4043" spans="4:4" x14ac:dyDescent="0.2">
      <c r="D4043" s="190"/>
    </row>
    <row r="4044" spans="4:4" x14ac:dyDescent="0.2">
      <c r="D4044" s="190"/>
    </row>
    <row r="4045" spans="4:4" x14ac:dyDescent="0.2">
      <c r="D4045" s="190"/>
    </row>
    <row r="4046" spans="4:4" x14ac:dyDescent="0.2">
      <c r="D4046" s="190"/>
    </row>
    <row r="4047" spans="4:4" x14ac:dyDescent="0.2">
      <c r="D4047" s="190"/>
    </row>
    <row r="4048" spans="4:4" x14ac:dyDescent="0.2">
      <c r="D4048" s="190"/>
    </row>
    <row r="4049" spans="4:4" x14ac:dyDescent="0.2">
      <c r="D4049" s="190"/>
    </row>
    <row r="4050" spans="4:4" x14ac:dyDescent="0.2">
      <c r="D4050" s="190"/>
    </row>
    <row r="4051" spans="4:4" x14ac:dyDescent="0.2">
      <c r="D4051" s="190"/>
    </row>
    <row r="4052" spans="4:4" x14ac:dyDescent="0.2">
      <c r="D4052" s="190"/>
    </row>
    <row r="4053" spans="4:4" x14ac:dyDescent="0.2">
      <c r="D4053" s="190"/>
    </row>
    <row r="4054" spans="4:4" x14ac:dyDescent="0.2">
      <c r="D4054" s="190"/>
    </row>
    <row r="4055" spans="4:4" x14ac:dyDescent="0.2">
      <c r="D4055" s="190"/>
    </row>
    <row r="4056" spans="4:4" x14ac:dyDescent="0.2">
      <c r="D4056" s="190"/>
    </row>
    <row r="4057" spans="4:4" x14ac:dyDescent="0.2">
      <c r="D4057" s="190"/>
    </row>
    <row r="4058" spans="4:4" x14ac:dyDescent="0.2">
      <c r="D4058" s="190"/>
    </row>
    <row r="4059" spans="4:4" x14ac:dyDescent="0.2">
      <c r="D4059" s="190"/>
    </row>
    <row r="4060" spans="4:4" x14ac:dyDescent="0.2">
      <c r="D4060" s="190"/>
    </row>
    <row r="4061" spans="4:4" x14ac:dyDescent="0.2">
      <c r="D4061" s="190"/>
    </row>
    <row r="4062" spans="4:4" x14ac:dyDescent="0.2">
      <c r="D4062" s="190"/>
    </row>
    <row r="4063" spans="4:4" x14ac:dyDescent="0.2">
      <c r="D4063" s="190"/>
    </row>
    <row r="4064" spans="4:4" x14ac:dyDescent="0.2">
      <c r="D4064" s="190"/>
    </row>
    <row r="4065" spans="4:4" x14ac:dyDescent="0.2">
      <c r="D4065" s="190"/>
    </row>
    <row r="4066" spans="4:4" x14ac:dyDescent="0.2">
      <c r="D4066" s="190"/>
    </row>
    <row r="4067" spans="4:4" x14ac:dyDescent="0.2">
      <c r="D4067" s="190"/>
    </row>
    <row r="4068" spans="4:4" x14ac:dyDescent="0.2">
      <c r="D4068" s="190"/>
    </row>
    <row r="4069" spans="4:4" x14ac:dyDescent="0.2">
      <c r="D4069" s="190"/>
    </row>
    <row r="4070" spans="4:4" x14ac:dyDescent="0.2">
      <c r="D4070" s="190"/>
    </row>
    <row r="4071" spans="4:4" x14ac:dyDescent="0.2">
      <c r="D4071" s="190"/>
    </row>
    <row r="4072" spans="4:4" x14ac:dyDescent="0.2">
      <c r="D4072" s="190"/>
    </row>
    <row r="4073" spans="4:4" x14ac:dyDescent="0.2">
      <c r="D4073" s="190"/>
    </row>
    <row r="4074" spans="4:4" x14ac:dyDescent="0.2">
      <c r="D4074" s="190"/>
    </row>
    <row r="4075" spans="4:4" x14ac:dyDescent="0.2">
      <c r="D4075" s="190"/>
    </row>
    <row r="4076" spans="4:4" x14ac:dyDescent="0.2">
      <c r="D4076" s="190"/>
    </row>
    <row r="4077" spans="4:4" x14ac:dyDescent="0.2">
      <c r="D4077" s="190"/>
    </row>
    <row r="4078" spans="4:4" x14ac:dyDescent="0.2">
      <c r="D4078" s="190"/>
    </row>
    <row r="4079" spans="4:4" x14ac:dyDescent="0.2">
      <c r="D4079" s="190"/>
    </row>
    <row r="4080" spans="4:4" x14ac:dyDescent="0.2">
      <c r="D4080" s="190"/>
    </row>
    <row r="4081" spans="4:4" x14ac:dyDescent="0.2">
      <c r="D4081" s="190"/>
    </row>
    <row r="4082" spans="4:4" x14ac:dyDescent="0.2">
      <c r="D4082" s="190"/>
    </row>
    <row r="4083" spans="4:4" x14ac:dyDescent="0.2">
      <c r="D4083" s="190"/>
    </row>
    <row r="4084" spans="4:4" x14ac:dyDescent="0.2">
      <c r="D4084" s="190"/>
    </row>
    <row r="4085" spans="4:4" x14ac:dyDescent="0.2">
      <c r="D4085" s="190"/>
    </row>
    <row r="4086" spans="4:4" x14ac:dyDescent="0.2">
      <c r="D4086" s="190"/>
    </row>
    <row r="4087" spans="4:4" x14ac:dyDescent="0.2">
      <c r="D4087" s="190"/>
    </row>
    <row r="4088" spans="4:4" x14ac:dyDescent="0.2">
      <c r="D4088" s="190"/>
    </row>
    <row r="4089" spans="4:4" x14ac:dyDescent="0.2">
      <c r="D4089" s="190"/>
    </row>
    <row r="4090" spans="4:4" x14ac:dyDescent="0.2">
      <c r="D4090" s="190"/>
    </row>
    <row r="4091" spans="4:4" x14ac:dyDescent="0.2">
      <c r="D4091" s="190"/>
    </row>
    <row r="4092" spans="4:4" x14ac:dyDescent="0.2">
      <c r="D4092" s="190"/>
    </row>
    <row r="4093" spans="4:4" x14ac:dyDescent="0.2">
      <c r="D4093" s="190"/>
    </row>
    <row r="4094" spans="4:4" x14ac:dyDescent="0.2">
      <c r="D4094" s="190"/>
    </row>
    <row r="4095" spans="4:4" x14ac:dyDescent="0.2">
      <c r="D4095" s="190"/>
    </row>
    <row r="4096" spans="4:4" x14ac:dyDescent="0.2">
      <c r="D4096" s="190"/>
    </row>
    <row r="4097" spans="4:4" x14ac:dyDescent="0.2">
      <c r="D4097" s="190"/>
    </row>
    <row r="4098" spans="4:4" x14ac:dyDescent="0.2">
      <c r="D4098" s="190"/>
    </row>
    <row r="4099" spans="4:4" x14ac:dyDescent="0.2">
      <c r="D4099" s="190"/>
    </row>
    <row r="4100" spans="4:4" x14ac:dyDescent="0.2">
      <c r="D4100" s="190"/>
    </row>
    <row r="4101" spans="4:4" x14ac:dyDescent="0.2">
      <c r="D4101" s="190"/>
    </row>
    <row r="4102" spans="4:4" x14ac:dyDescent="0.2">
      <c r="D4102" s="190"/>
    </row>
    <row r="4103" spans="4:4" x14ac:dyDescent="0.2">
      <c r="D4103" s="190"/>
    </row>
    <row r="4104" spans="4:4" x14ac:dyDescent="0.2">
      <c r="D4104" s="190"/>
    </row>
    <row r="4105" spans="4:4" x14ac:dyDescent="0.2">
      <c r="D4105" s="190"/>
    </row>
    <row r="4106" spans="4:4" x14ac:dyDescent="0.2">
      <c r="D4106" s="190"/>
    </row>
    <row r="4107" spans="4:4" x14ac:dyDescent="0.2">
      <c r="D4107" s="190"/>
    </row>
    <row r="4108" spans="4:4" x14ac:dyDescent="0.2">
      <c r="D4108" s="190"/>
    </row>
    <row r="4109" spans="4:4" x14ac:dyDescent="0.2">
      <c r="D4109" s="190"/>
    </row>
    <row r="4110" spans="4:4" x14ac:dyDescent="0.2">
      <c r="D4110" s="190"/>
    </row>
    <row r="4111" spans="4:4" x14ac:dyDescent="0.2">
      <c r="D4111" s="190"/>
    </row>
    <row r="4112" spans="4:4" x14ac:dyDescent="0.2">
      <c r="D4112" s="190"/>
    </row>
    <row r="4113" spans="4:4" x14ac:dyDescent="0.2">
      <c r="D4113" s="190"/>
    </row>
    <row r="4114" spans="4:4" x14ac:dyDescent="0.2">
      <c r="D4114" s="190"/>
    </row>
    <row r="4115" spans="4:4" x14ac:dyDescent="0.2">
      <c r="D4115" s="190"/>
    </row>
    <row r="4116" spans="4:4" x14ac:dyDescent="0.2">
      <c r="D4116" s="190"/>
    </row>
    <row r="4117" spans="4:4" x14ac:dyDescent="0.2">
      <c r="D4117" s="190"/>
    </row>
    <row r="4118" spans="4:4" x14ac:dyDescent="0.2">
      <c r="D4118" s="190"/>
    </row>
    <row r="4119" spans="4:4" x14ac:dyDescent="0.2">
      <c r="D4119" s="190"/>
    </row>
    <row r="4120" spans="4:4" x14ac:dyDescent="0.2">
      <c r="D4120" s="190"/>
    </row>
    <row r="4121" spans="4:4" x14ac:dyDescent="0.2">
      <c r="D4121" s="190"/>
    </row>
    <row r="4122" spans="4:4" x14ac:dyDescent="0.2">
      <c r="D4122" s="190"/>
    </row>
    <row r="4123" spans="4:4" x14ac:dyDescent="0.2">
      <c r="D4123" s="190"/>
    </row>
    <row r="4124" spans="4:4" x14ac:dyDescent="0.2">
      <c r="D4124" s="190"/>
    </row>
    <row r="4125" spans="4:4" x14ac:dyDescent="0.2">
      <c r="D4125" s="190"/>
    </row>
    <row r="4126" spans="4:4" x14ac:dyDescent="0.2">
      <c r="D4126" s="190"/>
    </row>
    <row r="4127" spans="4:4" x14ac:dyDescent="0.2">
      <c r="D4127" s="190"/>
    </row>
    <row r="4128" spans="4:4" x14ac:dyDescent="0.2">
      <c r="D4128" s="190"/>
    </row>
    <row r="4129" spans="4:4" x14ac:dyDescent="0.2">
      <c r="D4129" s="190"/>
    </row>
    <row r="4130" spans="4:4" x14ac:dyDescent="0.2">
      <c r="D4130" s="190"/>
    </row>
    <row r="4131" spans="4:4" x14ac:dyDescent="0.2">
      <c r="D4131" s="190"/>
    </row>
    <row r="4132" spans="4:4" x14ac:dyDescent="0.2">
      <c r="D4132" s="190"/>
    </row>
    <row r="4133" spans="4:4" x14ac:dyDescent="0.2">
      <c r="D4133" s="190"/>
    </row>
    <row r="4134" spans="4:4" x14ac:dyDescent="0.2">
      <c r="D4134" s="190"/>
    </row>
    <row r="4135" spans="4:4" x14ac:dyDescent="0.2">
      <c r="D4135" s="190"/>
    </row>
    <row r="4136" spans="4:4" x14ac:dyDescent="0.2">
      <c r="D4136" s="190"/>
    </row>
    <row r="4137" spans="4:4" x14ac:dyDescent="0.2">
      <c r="D4137" s="190"/>
    </row>
    <row r="4138" spans="4:4" x14ac:dyDescent="0.2">
      <c r="D4138" s="190"/>
    </row>
    <row r="4139" spans="4:4" x14ac:dyDescent="0.2">
      <c r="D4139" s="190"/>
    </row>
    <row r="4140" spans="4:4" x14ac:dyDescent="0.2">
      <c r="D4140" s="190"/>
    </row>
    <row r="4141" spans="4:4" x14ac:dyDescent="0.2">
      <c r="D4141" s="190"/>
    </row>
    <row r="4142" spans="4:4" x14ac:dyDescent="0.2">
      <c r="D4142" s="190"/>
    </row>
    <row r="4143" spans="4:4" x14ac:dyDescent="0.2">
      <c r="D4143" s="190"/>
    </row>
    <row r="4144" spans="4:4" x14ac:dyDescent="0.2">
      <c r="D4144" s="190"/>
    </row>
    <row r="4145" spans="4:4" x14ac:dyDescent="0.2">
      <c r="D4145" s="190"/>
    </row>
    <row r="4146" spans="4:4" x14ac:dyDescent="0.2">
      <c r="D4146" s="190"/>
    </row>
    <row r="4147" spans="4:4" x14ac:dyDescent="0.2">
      <c r="D4147" s="190"/>
    </row>
    <row r="4148" spans="4:4" x14ac:dyDescent="0.2">
      <c r="D4148" s="190"/>
    </row>
    <row r="4149" spans="4:4" x14ac:dyDescent="0.2">
      <c r="D4149" s="190"/>
    </row>
    <row r="4150" spans="4:4" x14ac:dyDescent="0.2">
      <c r="D4150" s="190"/>
    </row>
    <row r="4151" spans="4:4" x14ac:dyDescent="0.2">
      <c r="D4151" s="190"/>
    </row>
    <row r="4152" spans="4:4" x14ac:dyDescent="0.2">
      <c r="D4152" s="190"/>
    </row>
    <row r="4153" spans="4:4" x14ac:dyDescent="0.2">
      <c r="D4153" s="190"/>
    </row>
    <row r="4154" spans="4:4" x14ac:dyDescent="0.2">
      <c r="D4154" s="190"/>
    </row>
    <row r="4155" spans="4:4" x14ac:dyDescent="0.2">
      <c r="D4155" s="190"/>
    </row>
    <row r="4156" spans="4:4" x14ac:dyDescent="0.2">
      <c r="D4156" s="190"/>
    </row>
    <row r="4157" spans="4:4" x14ac:dyDescent="0.2">
      <c r="D4157" s="190"/>
    </row>
    <row r="4158" spans="4:4" x14ac:dyDescent="0.2">
      <c r="D4158" s="190"/>
    </row>
    <row r="4159" spans="4:4" x14ac:dyDescent="0.2">
      <c r="D4159" s="190"/>
    </row>
    <row r="4160" spans="4:4" x14ac:dyDescent="0.2">
      <c r="D4160" s="190"/>
    </row>
    <row r="4161" spans="4:4" x14ac:dyDescent="0.2">
      <c r="D4161" s="190"/>
    </row>
    <row r="4162" spans="4:4" x14ac:dyDescent="0.2">
      <c r="D4162" s="190"/>
    </row>
    <row r="4163" spans="4:4" x14ac:dyDescent="0.2">
      <c r="D4163" s="190"/>
    </row>
    <row r="4164" spans="4:4" x14ac:dyDescent="0.2">
      <c r="D4164" s="190"/>
    </row>
    <row r="4165" spans="4:4" x14ac:dyDescent="0.2">
      <c r="D4165" s="190"/>
    </row>
    <row r="4166" spans="4:4" x14ac:dyDescent="0.2">
      <c r="D4166" s="190"/>
    </row>
    <row r="4167" spans="4:4" x14ac:dyDescent="0.2">
      <c r="D4167" s="190"/>
    </row>
    <row r="4168" spans="4:4" x14ac:dyDescent="0.2">
      <c r="D4168" s="190"/>
    </row>
    <row r="4169" spans="4:4" x14ac:dyDescent="0.2">
      <c r="D4169" s="190"/>
    </row>
    <row r="4170" spans="4:4" x14ac:dyDescent="0.2">
      <c r="D4170" s="190"/>
    </row>
    <row r="4171" spans="4:4" x14ac:dyDescent="0.2">
      <c r="D4171" s="190"/>
    </row>
    <row r="4172" spans="4:4" x14ac:dyDescent="0.2">
      <c r="D4172" s="190"/>
    </row>
    <row r="4173" spans="4:4" x14ac:dyDescent="0.2">
      <c r="D4173" s="190"/>
    </row>
    <row r="4174" spans="4:4" x14ac:dyDescent="0.2">
      <c r="D4174" s="190"/>
    </row>
    <row r="4175" spans="4:4" x14ac:dyDescent="0.2">
      <c r="D4175" s="190"/>
    </row>
    <row r="4176" spans="4:4" x14ac:dyDescent="0.2">
      <c r="D4176" s="190"/>
    </row>
    <row r="4177" spans="4:4" x14ac:dyDescent="0.2">
      <c r="D4177" s="190"/>
    </row>
    <row r="4178" spans="4:4" x14ac:dyDescent="0.2">
      <c r="D4178" s="190"/>
    </row>
    <row r="4179" spans="4:4" x14ac:dyDescent="0.2">
      <c r="D4179" s="190"/>
    </row>
    <row r="4180" spans="4:4" x14ac:dyDescent="0.2">
      <c r="D4180" s="190"/>
    </row>
    <row r="4181" spans="4:4" x14ac:dyDescent="0.2">
      <c r="D4181" s="190"/>
    </row>
    <row r="4182" spans="4:4" x14ac:dyDescent="0.2">
      <c r="D4182" s="190"/>
    </row>
    <row r="4183" spans="4:4" x14ac:dyDescent="0.2">
      <c r="D4183" s="190"/>
    </row>
    <row r="4184" spans="4:4" x14ac:dyDescent="0.2">
      <c r="D4184" s="190"/>
    </row>
    <row r="4185" spans="4:4" x14ac:dyDescent="0.2">
      <c r="D4185" s="190"/>
    </row>
    <row r="4186" spans="4:4" x14ac:dyDescent="0.2">
      <c r="D4186" s="190"/>
    </row>
    <row r="4187" spans="4:4" x14ac:dyDescent="0.2">
      <c r="D4187" s="190"/>
    </row>
    <row r="4188" spans="4:4" x14ac:dyDescent="0.2">
      <c r="D4188" s="190"/>
    </row>
    <row r="4189" spans="4:4" x14ac:dyDescent="0.2">
      <c r="D4189" s="190"/>
    </row>
    <row r="4190" spans="4:4" x14ac:dyDescent="0.2">
      <c r="D4190" s="190"/>
    </row>
    <row r="4191" spans="4:4" x14ac:dyDescent="0.2">
      <c r="D4191" s="190"/>
    </row>
    <row r="4192" spans="4:4" x14ac:dyDescent="0.2">
      <c r="D4192" s="190"/>
    </row>
    <row r="4193" spans="4:4" x14ac:dyDescent="0.2">
      <c r="D4193" s="190"/>
    </row>
    <row r="4194" spans="4:4" x14ac:dyDescent="0.2">
      <c r="D4194" s="190"/>
    </row>
    <row r="4195" spans="4:4" x14ac:dyDescent="0.2">
      <c r="D4195" s="190"/>
    </row>
    <row r="4196" spans="4:4" x14ac:dyDescent="0.2">
      <c r="D4196" s="190"/>
    </row>
    <row r="4197" spans="4:4" x14ac:dyDescent="0.2">
      <c r="D4197" s="190"/>
    </row>
    <row r="4198" spans="4:4" x14ac:dyDescent="0.2">
      <c r="D4198" s="190"/>
    </row>
    <row r="4199" spans="4:4" x14ac:dyDescent="0.2">
      <c r="D4199" s="190"/>
    </row>
    <row r="4200" spans="4:4" x14ac:dyDescent="0.2">
      <c r="D4200" s="190"/>
    </row>
    <row r="4201" spans="4:4" x14ac:dyDescent="0.2">
      <c r="D4201" s="190"/>
    </row>
    <row r="4202" spans="4:4" x14ac:dyDescent="0.2">
      <c r="D4202" s="190"/>
    </row>
    <row r="4203" spans="4:4" x14ac:dyDescent="0.2">
      <c r="D4203" s="190"/>
    </row>
    <row r="4204" spans="4:4" x14ac:dyDescent="0.2">
      <c r="D4204" s="190"/>
    </row>
    <row r="4205" spans="4:4" x14ac:dyDescent="0.2">
      <c r="D4205" s="190"/>
    </row>
    <row r="4206" spans="4:4" x14ac:dyDescent="0.2">
      <c r="D4206" s="190"/>
    </row>
    <row r="4207" spans="4:4" x14ac:dyDescent="0.2">
      <c r="D4207" s="190"/>
    </row>
    <row r="4208" spans="4:4" x14ac:dyDescent="0.2">
      <c r="D4208" s="190"/>
    </row>
    <row r="4209" spans="4:4" x14ac:dyDescent="0.2">
      <c r="D4209" s="190"/>
    </row>
    <row r="4210" spans="4:4" x14ac:dyDescent="0.2">
      <c r="D4210" s="190"/>
    </row>
    <row r="4211" spans="4:4" x14ac:dyDescent="0.2">
      <c r="D4211" s="190"/>
    </row>
    <row r="4212" spans="4:4" x14ac:dyDescent="0.2">
      <c r="D4212" s="190"/>
    </row>
    <row r="4213" spans="4:4" x14ac:dyDescent="0.2">
      <c r="D4213" s="190"/>
    </row>
    <row r="4214" spans="4:4" x14ac:dyDescent="0.2">
      <c r="D4214" s="190"/>
    </row>
    <row r="4215" spans="4:4" x14ac:dyDescent="0.2">
      <c r="D4215" s="190"/>
    </row>
    <row r="4216" spans="4:4" x14ac:dyDescent="0.2">
      <c r="D4216" s="190"/>
    </row>
    <row r="4217" spans="4:4" x14ac:dyDescent="0.2">
      <c r="D4217" s="190"/>
    </row>
    <row r="4218" spans="4:4" x14ac:dyDescent="0.2">
      <c r="D4218" s="190"/>
    </row>
    <row r="4219" spans="4:4" x14ac:dyDescent="0.2">
      <c r="D4219" s="190"/>
    </row>
    <row r="4220" spans="4:4" x14ac:dyDescent="0.2">
      <c r="D4220" s="190"/>
    </row>
    <row r="4221" spans="4:4" x14ac:dyDescent="0.2">
      <c r="D4221" s="190"/>
    </row>
    <row r="4222" spans="4:4" x14ac:dyDescent="0.2">
      <c r="D4222" s="190"/>
    </row>
    <row r="4223" spans="4:4" x14ac:dyDescent="0.2">
      <c r="D4223" s="190"/>
    </row>
    <row r="4224" spans="4:4" x14ac:dyDescent="0.2">
      <c r="D4224" s="190"/>
    </row>
    <row r="4225" spans="4:4" x14ac:dyDescent="0.2">
      <c r="D4225" s="190"/>
    </row>
    <row r="4226" spans="4:4" x14ac:dyDescent="0.2">
      <c r="D4226" s="190"/>
    </row>
    <row r="4227" spans="4:4" x14ac:dyDescent="0.2">
      <c r="D4227" s="190"/>
    </row>
    <row r="4228" spans="4:4" x14ac:dyDescent="0.2">
      <c r="D4228" s="190"/>
    </row>
    <row r="4229" spans="4:4" x14ac:dyDescent="0.2">
      <c r="D4229" s="190"/>
    </row>
    <row r="4230" spans="4:4" x14ac:dyDescent="0.2">
      <c r="D4230" s="190"/>
    </row>
    <row r="4231" spans="4:4" x14ac:dyDescent="0.2">
      <c r="D4231" s="190"/>
    </row>
    <row r="4232" spans="4:4" x14ac:dyDescent="0.2">
      <c r="D4232" s="190"/>
    </row>
    <row r="4233" spans="4:4" x14ac:dyDescent="0.2">
      <c r="D4233" s="190"/>
    </row>
    <row r="4234" spans="4:4" x14ac:dyDescent="0.2">
      <c r="D4234" s="190"/>
    </row>
    <row r="4235" spans="4:4" x14ac:dyDescent="0.2">
      <c r="D4235" s="190"/>
    </row>
    <row r="4236" spans="4:4" x14ac:dyDescent="0.2">
      <c r="D4236" s="190"/>
    </row>
    <row r="4237" spans="4:4" x14ac:dyDescent="0.2">
      <c r="D4237" s="190"/>
    </row>
    <row r="4238" spans="4:4" x14ac:dyDescent="0.2">
      <c r="D4238" s="190"/>
    </row>
    <row r="4239" spans="4:4" x14ac:dyDescent="0.2">
      <c r="D4239" s="190"/>
    </row>
    <row r="4240" spans="4:4" x14ac:dyDescent="0.2">
      <c r="D4240" s="190"/>
    </row>
    <row r="4241" spans="4:4" x14ac:dyDescent="0.2">
      <c r="D4241" s="190"/>
    </row>
    <row r="4242" spans="4:4" x14ac:dyDescent="0.2">
      <c r="D4242" s="190"/>
    </row>
    <row r="4243" spans="4:4" x14ac:dyDescent="0.2">
      <c r="D4243" s="190"/>
    </row>
    <row r="4244" spans="4:4" x14ac:dyDescent="0.2">
      <c r="D4244" s="190"/>
    </row>
    <row r="4245" spans="4:4" x14ac:dyDescent="0.2">
      <c r="D4245" s="190"/>
    </row>
    <row r="4246" spans="4:4" x14ac:dyDescent="0.2">
      <c r="D4246" s="190"/>
    </row>
    <row r="4247" spans="4:4" x14ac:dyDescent="0.2">
      <c r="D4247" s="190"/>
    </row>
    <row r="4248" spans="4:4" x14ac:dyDescent="0.2">
      <c r="D4248" s="190"/>
    </row>
    <row r="4249" spans="4:4" x14ac:dyDescent="0.2">
      <c r="D4249" s="190"/>
    </row>
    <row r="4250" spans="4:4" x14ac:dyDescent="0.2">
      <c r="D4250" s="190"/>
    </row>
    <row r="4251" spans="4:4" x14ac:dyDescent="0.2">
      <c r="D4251" s="190"/>
    </row>
    <row r="4252" spans="4:4" x14ac:dyDescent="0.2">
      <c r="D4252" s="190"/>
    </row>
    <row r="4253" spans="4:4" x14ac:dyDescent="0.2">
      <c r="D4253" s="190"/>
    </row>
    <row r="4254" spans="4:4" x14ac:dyDescent="0.2">
      <c r="D4254" s="190"/>
    </row>
    <row r="4255" spans="4:4" x14ac:dyDescent="0.2">
      <c r="D4255" s="190"/>
    </row>
    <row r="4256" spans="4:4" x14ac:dyDescent="0.2">
      <c r="D4256" s="190"/>
    </row>
    <row r="4257" spans="4:4" x14ac:dyDescent="0.2">
      <c r="D4257" s="190"/>
    </row>
    <row r="4258" spans="4:4" x14ac:dyDescent="0.2">
      <c r="D4258" s="190"/>
    </row>
    <row r="4259" spans="4:4" x14ac:dyDescent="0.2">
      <c r="D4259" s="190"/>
    </row>
    <row r="4260" spans="4:4" x14ac:dyDescent="0.2">
      <c r="D4260" s="190"/>
    </row>
    <row r="4261" spans="4:4" x14ac:dyDescent="0.2">
      <c r="D4261" s="190"/>
    </row>
    <row r="4262" spans="4:4" x14ac:dyDescent="0.2">
      <c r="D4262" s="190"/>
    </row>
    <row r="4263" spans="4:4" x14ac:dyDescent="0.2">
      <c r="D4263" s="190"/>
    </row>
    <row r="4264" spans="4:4" x14ac:dyDescent="0.2">
      <c r="D4264" s="190"/>
    </row>
    <row r="4265" spans="4:4" x14ac:dyDescent="0.2">
      <c r="D4265" s="190"/>
    </row>
    <row r="4266" spans="4:4" x14ac:dyDescent="0.2">
      <c r="D4266" s="190"/>
    </row>
    <row r="4267" spans="4:4" x14ac:dyDescent="0.2">
      <c r="D4267" s="190"/>
    </row>
    <row r="4268" spans="4:4" x14ac:dyDescent="0.2">
      <c r="D4268" s="190"/>
    </row>
    <row r="4269" spans="4:4" x14ac:dyDescent="0.2">
      <c r="D4269" s="190"/>
    </row>
    <row r="4270" spans="4:4" x14ac:dyDescent="0.2">
      <c r="D4270" s="190"/>
    </row>
    <row r="4271" spans="4:4" x14ac:dyDescent="0.2">
      <c r="D4271" s="190"/>
    </row>
    <row r="4272" spans="4:4" x14ac:dyDescent="0.2">
      <c r="D4272" s="190"/>
    </row>
    <row r="4273" spans="4:4" x14ac:dyDescent="0.2">
      <c r="D4273" s="190"/>
    </row>
    <row r="4274" spans="4:4" x14ac:dyDescent="0.2">
      <c r="D4274" s="190"/>
    </row>
    <row r="4275" spans="4:4" x14ac:dyDescent="0.2">
      <c r="D4275" s="190"/>
    </row>
    <row r="4276" spans="4:4" x14ac:dyDescent="0.2">
      <c r="D4276" s="190"/>
    </row>
    <row r="4277" spans="4:4" x14ac:dyDescent="0.2">
      <c r="D4277" s="190"/>
    </row>
    <row r="4278" spans="4:4" x14ac:dyDescent="0.2">
      <c r="D4278" s="190"/>
    </row>
    <row r="4279" spans="4:4" x14ac:dyDescent="0.2">
      <c r="D4279" s="190"/>
    </row>
    <row r="4280" spans="4:4" x14ac:dyDescent="0.2">
      <c r="D4280" s="190"/>
    </row>
    <row r="4281" spans="4:4" x14ac:dyDescent="0.2">
      <c r="D4281" s="190"/>
    </row>
    <row r="4282" spans="4:4" x14ac:dyDescent="0.2">
      <c r="D4282" s="190"/>
    </row>
    <row r="4283" spans="4:4" x14ac:dyDescent="0.2">
      <c r="D4283" s="190"/>
    </row>
    <row r="4284" spans="4:4" x14ac:dyDescent="0.2">
      <c r="D4284" s="190"/>
    </row>
    <row r="4285" spans="4:4" x14ac:dyDescent="0.2">
      <c r="D4285" s="190"/>
    </row>
    <row r="4286" spans="4:4" x14ac:dyDescent="0.2">
      <c r="D4286" s="190"/>
    </row>
    <row r="4287" spans="4:4" x14ac:dyDescent="0.2">
      <c r="D4287" s="190"/>
    </row>
    <row r="4288" spans="4:4" x14ac:dyDescent="0.2">
      <c r="D4288" s="190"/>
    </row>
    <row r="4289" spans="4:4" x14ac:dyDescent="0.2">
      <c r="D4289" s="190"/>
    </row>
    <row r="4290" spans="4:4" x14ac:dyDescent="0.2">
      <c r="D4290" s="190"/>
    </row>
    <row r="4291" spans="4:4" x14ac:dyDescent="0.2">
      <c r="D4291" s="190"/>
    </row>
    <row r="4292" spans="4:4" x14ac:dyDescent="0.2">
      <c r="D4292" s="190"/>
    </row>
    <row r="4293" spans="4:4" x14ac:dyDescent="0.2">
      <c r="D4293" s="190"/>
    </row>
    <row r="4294" spans="4:4" x14ac:dyDescent="0.2">
      <c r="D4294" s="190"/>
    </row>
    <row r="4295" spans="4:4" x14ac:dyDescent="0.2">
      <c r="D4295" s="190"/>
    </row>
    <row r="4296" spans="4:4" x14ac:dyDescent="0.2">
      <c r="D4296" s="190"/>
    </row>
    <row r="4297" spans="4:4" x14ac:dyDescent="0.2">
      <c r="D4297" s="190"/>
    </row>
    <row r="4298" spans="4:4" x14ac:dyDescent="0.2">
      <c r="D4298" s="190"/>
    </row>
    <row r="4299" spans="4:4" x14ac:dyDescent="0.2">
      <c r="D4299" s="190"/>
    </row>
    <row r="4300" spans="4:4" x14ac:dyDescent="0.2">
      <c r="D4300" s="190"/>
    </row>
    <row r="4301" spans="4:4" x14ac:dyDescent="0.2">
      <c r="D4301" s="190"/>
    </row>
    <row r="4302" spans="4:4" x14ac:dyDescent="0.2">
      <c r="D4302" s="190"/>
    </row>
    <row r="4303" spans="4:4" x14ac:dyDescent="0.2">
      <c r="D4303" s="190"/>
    </row>
    <row r="4304" spans="4:4" x14ac:dyDescent="0.2">
      <c r="D4304" s="190"/>
    </row>
    <row r="4305" spans="4:4" x14ac:dyDescent="0.2">
      <c r="D4305" s="190"/>
    </row>
    <row r="4306" spans="4:4" x14ac:dyDescent="0.2">
      <c r="D4306" s="190"/>
    </row>
    <row r="4307" spans="4:4" x14ac:dyDescent="0.2">
      <c r="D4307" s="190"/>
    </row>
    <row r="4308" spans="4:4" x14ac:dyDescent="0.2">
      <c r="D4308" s="190"/>
    </row>
    <row r="4309" spans="4:4" x14ac:dyDescent="0.2">
      <c r="D4309" s="190"/>
    </row>
    <row r="4310" spans="4:4" x14ac:dyDescent="0.2">
      <c r="D4310" s="190"/>
    </row>
    <row r="4311" spans="4:4" x14ac:dyDescent="0.2">
      <c r="D4311" s="190"/>
    </row>
    <row r="4312" spans="4:4" x14ac:dyDescent="0.2">
      <c r="D4312" s="190"/>
    </row>
    <row r="4313" spans="4:4" x14ac:dyDescent="0.2">
      <c r="D4313" s="190"/>
    </row>
    <row r="4314" spans="4:4" x14ac:dyDescent="0.2">
      <c r="D4314" s="190"/>
    </row>
    <row r="4315" spans="4:4" x14ac:dyDescent="0.2">
      <c r="D4315" s="190"/>
    </row>
    <row r="4316" spans="4:4" x14ac:dyDescent="0.2">
      <c r="D4316" s="190"/>
    </row>
    <row r="4317" spans="4:4" x14ac:dyDescent="0.2">
      <c r="D4317" s="190"/>
    </row>
    <row r="4318" spans="4:4" x14ac:dyDescent="0.2">
      <c r="D4318" s="190"/>
    </row>
    <row r="4319" spans="4:4" x14ac:dyDescent="0.2">
      <c r="D4319" s="190"/>
    </row>
    <row r="4320" spans="4:4" x14ac:dyDescent="0.2">
      <c r="D4320" s="190"/>
    </row>
    <row r="4321" spans="4:4" x14ac:dyDescent="0.2">
      <c r="D4321" s="190"/>
    </row>
    <row r="4322" spans="4:4" x14ac:dyDescent="0.2">
      <c r="D4322" s="190"/>
    </row>
    <row r="4323" spans="4:4" x14ac:dyDescent="0.2">
      <c r="D4323" s="190"/>
    </row>
    <row r="4324" spans="4:4" x14ac:dyDescent="0.2">
      <c r="D4324" s="190"/>
    </row>
    <row r="4325" spans="4:4" x14ac:dyDescent="0.2">
      <c r="D4325" s="190"/>
    </row>
    <row r="4326" spans="4:4" x14ac:dyDescent="0.2">
      <c r="D4326" s="190"/>
    </row>
    <row r="4327" spans="4:4" x14ac:dyDescent="0.2">
      <c r="D4327" s="190"/>
    </row>
    <row r="4328" spans="4:4" x14ac:dyDescent="0.2">
      <c r="D4328" s="190"/>
    </row>
    <row r="4329" spans="4:4" x14ac:dyDescent="0.2">
      <c r="D4329" s="190"/>
    </row>
    <row r="4330" spans="4:4" x14ac:dyDescent="0.2">
      <c r="D4330" s="190"/>
    </row>
    <row r="4331" spans="4:4" x14ac:dyDescent="0.2">
      <c r="D4331" s="190"/>
    </row>
    <row r="4332" spans="4:4" x14ac:dyDescent="0.2">
      <c r="D4332" s="190"/>
    </row>
    <row r="4333" spans="4:4" x14ac:dyDescent="0.2">
      <c r="D4333" s="190"/>
    </row>
    <row r="4334" spans="4:4" x14ac:dyDescent="0.2">
      <c r="D4334" s="190"/>
    </row>
    <row r="4335" spans="4:4" x14ac:dyDescent="0.2">
      <c r="D4335" s="190"/>
    </row>
    <row r="4336" spans="4:4" x14ac:dyDescent="0.2">
      <c r="D4336" s="190"/>
    </row>
    <row r="4337" spans="4:4" x14ac:dyDescent="0.2">
      <c r="D4337" s="190"/>
    </row>
    <row r="4338" spans="4:4" x14ac:dyDescent="0.2">
      <c r="D4338" s="190"/>
    </row>
    <row r="4339" spans="4:4" x14ac:dyDescent="0.2">
      <c r="D4339" s="190"/>
    </row>
    <row r="4340" spans="4:4" x14ac:dyDescent="0.2">
      <c r="D4340" s="190"/>
    </row>
    <row r="4341" spans="4:4" x14ac:dyDescent="0.2">
      <c r="D4341" s="190"/>
    </row>
    <row r="4342" spans="4:4" x14ac:dyDescent="0.2">
      <c r="D4342" s="190"/>
    </row>
    <row r="4343" spans="4:4" x14ac:dyDescent="0.2">
      <c r="D4343" s="190"/>
    </row>
    <row r="4344" spans="4:4" x14ac:dyDescent="0.2">
      <c r="D4344" s="190"/>
    </row>
    <row r="4345" spans="4:4" x14ac:dyDescent="0.2">
      <c r="D4345" s="190"/>
    </row>
    <row r="4346" spans="4:4" x14ac:dyDescent="0.2">
      <c r="D4346" s="190"/>
    </row>
    <row r="4347" spans="4:4" x14ac:dyDescent="0.2">
      <c r="D4347" s="190"/>
    </row>
    <row r="4348" spans="4:4" x14ac:dyDescent="0.2">
      <c r="D4348" s="190"/>
    </row>
    <row r="4349" spans="4:4" x14ac:dyDescent="0.2">
      <c r="D4349" s="190"/>
    </row>
    <row r="4350" spans="4:4" x14ac:dyDescent="0.2">
      <c r="D4350" s="190"/>
    </row>
    <row r="4351" spans="4:4" x14ac:dyDescent="0.2">
      <c r="D4351" s="190"/>
    </row>
    <row r="4352" spans="4:4" x14ac:dyDescent="0.2">
      <c r="D4352" s="190"/>
    </row>
    <row r="4353" spans="4:4" x14ac:dyDescent="0.2">
      <c r="D4353" s="190"/>
    </row>
    <row r="4354" spans="4:4" x14ac:dyDescent="0.2">
      <c r="D4354" s="190"/>
    </row>
    <row r="4355" spans="4:4" x14ac:dyDescent="0.2">
      <c r="D4355" s="190"/>
    </row>
    <row r="4356" spans="4:4" x14ac:dyDescent="0.2">
      <c r="D4356" s="190"/>
    </row>
    <row r="4357" spans="4:4" x14ac:dyDescent="0.2">
      <c r="D4357" s="190"/>
    </row>
    <row r="4358" spans="4:4" x14ac:dyDescent="0.2">
      <c r="D4358" s="190"/>
    </row>
    <row r="4359" spans="4:4" x14ac:dyDescent="0.2">
      <c r="D4359" s="190"/>
    </row>
    <row r="4360" spans="4:4" x14ac:dyDescent="0.2">
      <c r="D4360" s="190"/>
    </row>
    <row r="4361" spans="4:4" x14ac:dyDescent="0.2">
      <c r="D4361" s="190"/>
    </row>
    <row r="4362" spans="4:4" x14ac:dyDescent="0.2">
      <c r="D4362" s="190"/>
    </row>
    <row r="4363" spans="4:4" x14ac:dyDescent="0.2">
      <c r="D4363" s="190"/>
    </row>
    <row r="4364" spans="4:4" x14ac:dyDescent="0.2">
      <c r="D4364" s="190"/>
    </row>
    <row r="4365" spans="4:4" x14ac:dyDescent="0.2">
      <c r="D4365" s="190"/>
    </row>
    <row r="4366" spans="4:4" x14ac:dyDescent="0.2">
      <c r="D4366" s="190"/>
    </row>
    <row r="4367" spans="4:4" x14ac:dyDescent="0.2">
      <c r="D4367" s="190"/>
    </row>
    <row r="4368" spans="4:4" x14ac:dyDescent="0.2">
      <c r="D4368" s="190"/>
    </row>
    <row r="4369" spans="4:4" x14ac:dyDescent="0.2">
      <c r="D4369" s="190"/>
    </row>
    <row r="4370" spans="4:4" x14ac:dyDescent="0.2">
      <c r="D4370" s="190"/>
    </row>
    <row r="4371" spans="4:4" x14ac:dyDescent="0.2">
      <c r="D4371" s="190"/>
    </row>
    <row r="4372" spans="4:4" x14ac:dyDescent="0.2">
      <c r="D4372" s="190"/>
    </row>
    <row r="4373" spans="4:4" x14ac:dyDescent="0.2">
      <c r="D4373" s="190"/>
    </row>
    <row r="4374" spans="4:4" x14ac:dyDescent="0.2">
      <c r="D4374" s="190"/>
    </row>
    <row r="4375" spans="4:4" x14ac:dyDescent="0.2">
      <c r="D4375" s="190"/>
    </row>
    <row r="4376" spans="4:4" x14ac:dyDescent="0.2">
      <c r="D4376" s="190"/>
    </row>
    <row r="4377" spans="4:4" x14ac:dyDescent="0.2">
      <c r="D4377" s="190"/>
    </row>
    <row r="4378" spans="4:4" x14ac:dyDescent="0.2">
      <c r="D4378" s="190"/>
    </row>
    <row r="4379" spans="4:4" x14ac:dyDescent="0.2">
      <c r="D4379" s="190"/>
    </row>
    <row r="4380" spans="4:4" x14ac:dyDescent="0.2">
      <c r="D4380" s="190"/>
    </row>
    <row r="4381" spans="4:4" x14ac:dyDescent="0.2">
      <c r="D4381" s="190"/>
    </row>
    <row r="4382" spans="4:4" x14ac:dyDescent="0.2">
      <c r="D4382" s="190"/>
    </row>
    <row r="4383" spans="4:4" x14ac:dyDescent="0.2">
      <c r="D4383" s="190"/>
    </row>
    <row r="4384" spans="4:4" x14ac:dyDescent="0.2">
      <c r="D4384" s="190"/>
    </row>
    <row r="4385" spans="4:4" x14ac:dyDescent="0.2">
      <c r="D4385" s="190"/>
    </row>
    <row r="4386" spans="4:4" x14ac:dyDescent="0.2">
      <c r="D4386" s="190"/>
    </row>
    <row r="4387" spans="4:4" x14ac:dyDescent="0.2">
      <c r="D4387" s="190"/>
    </row>
    <row r="4388" spans="4:4" x14ac:dyDescent="0.2">
      <c r="D4388" s="190"/>
    </row>
    <row r="4389" spans="4:4" x14ac:dyDescent="0.2">
      <c r="D4389" s="190"/>
    </row>
    <row r="4390" spans="4:4" x14ac:dyDescent="0.2">
      <c r="D4390" s="190"/>
    </row>
    <row r="4391" spans="4:4" x14ac:dyDescent="0.2">
      <c r="D4391" s="190"/>
    </row>
    <row r="4392" spans="4:4" x14ac:dyDescent="0.2">
      <c r="D4392" s="190"/>
    </row>
    <row r="4393" spans="4:4" x14ac:dyDescent="0.2">
      <c r="D4393" s="190"/>
    </row>
    <row r="4394" spans="4:4" x14ac:dyDescent="0.2">
      <c r="D4394" s="190"/>
    </row>
    <row r="4395" spans="4:4" x14ac:dyDescent="0.2">
      <c r="D4395" s="190"/>
    </row>
    <row r="4396" spans="4:4" x14ac:dyDescent="0.2">
      <c r="D4396" s="190"/>
    </row>
    <row r="4397" spans="4:4" x14ac:dyDescent="0.2">
      <c r="D4397" s="190"/>
    </row>
    <row r="4398" spans="4:4" x14ac:dyDescent="0.2">
      <c r="D4398" s="190"/>
    </row>
    <row r="4399" spans="4:4" x14ac:dyDescent="0.2">
      <c r="D4399" s="190"/>
    </row>
    <row r="4400" spans="4:4" x14ac:dyDescent="0.2">
      <c r="D4400" s="190"/>
    </row>
    <row r="4401" spans="4:4" x14ac:dyDescent="0.2">
      <c r="D4401" s="190"/>
    </row>
    <row r="4402" spans="4:4" x14ac:dyDescent="0.2">
      <c r="D4402" s="190"/>
    </row>
    <row r="4403" spans="4:4" x14ac:dyDescent="0.2">
      <c r="D4403" s="190"/>
    </row>
    <row r="4404" spans="4:4" x14ac:dyDescent="0.2">
      <c r="D4404" s="190"/>
    </row>
    <row r="4405" spans="4:4" x14ac:dyDescent="0.2">
      <c r="D4405" s="190"/>
    </row>
    <row r="4406" spans="4:4" x14ac:dyDescent="0.2">
      <c r="D4406" s="190"/>
    </row>
    <row r="4407" spans="4:4" x14ac:dyDescent="0.2">
      <c r="D4407" s="190"/>
    </row>
    <row r="4408" spans="4:4" x14ac:dyDescent="0.2">
      <c r="D4408" s="190"/>
    </row>
    <row r="4409" spans="4:4" x14ac:dyDescent="0.2">
      <c r="D4409" s="190"/>
    </row>
    <row r="4410" spans="4:4" x14ac:dyDescent="0.2">
      <c r="D4410" s="190"/>
    </row>
    <row r="4411" spans="4:4" x14ac:dyDescent="0.2">
      <c r="D4411" s="190"/>
    </row>
    <row r="4412" spans="4:4" x14ac:dyDescent="0.2">
      <c r="D4412" s="190"/>
    </row>
    <row r="4413" spans="4:4" x14ac:dyDescent="0.2">
      <c r="D4413" s="190"/>
    </row>
    <row r="4414" spans="4:4" x14ac:dyDescent="0.2">
      <c r="D4414" s="190"/>
    </row>
    <row r="4415" spans="4:4" x14ac:dyDescent="0.2">
      <c r="D4415" s="190"/>
    </row>
    <row r="4416" spans="4:4" x14ac:dyDescent="0.2">
      <c r="D4416" s="190"/>
    </row>
    <row r="4417" spans="4:4" x14ac:dyDescent="0.2">
      <c r="D4417" s="190"/>
    </row>
    <row r="4418" spans="4:4" x14ac:dyDescent="0.2">
      <c r="D4418" s="190"/>
    </row>
    <row r="4419" spans="4:4" x14ac:dyDescent="0.2">
      <c r="D4419" s="190"/>
    </row>
    <row r="4420" spans="4:4" x14ac:dyDescent="0.2">
      <c r="D4420" s="190"/>
    </row>
    <row r="4421" spans="4:4" x14ac:dyDescent="0.2">
      <c r="D4421" s="190"/>
    </row>
    <row r="4422" spans="4:4" x14ac:dyDescent="0.2">
      <c r="D4422" s="190"/>
    </row>
    <row r="4423" spans="4:4" x14ac:dyDescent="0.2">
      <c r="D4423" s="190"/>
    </row>
    <row r="4424" spans="4:4" x14ac:dyDescent="0.2">
      <c r="D4424" s="190"/>
    </row>
    <row r="4425" spans="4:4" x14ac:dyDescent="0.2">
      <c r="D4425" s="190"/>
    </row>
    <row r="4426" spans="4:4" x14ac:dyDescent="0.2">
      <c r="D4426" s="190"/>
    </row>
    <row r="4427" spans="4:4" x14ac:dyDescent="0.2">
      <c r="D4427" s="190"/>
    </row>
    <row r="4428" spans="4:4" x14ac:dyDescent="0.2">
      <c r="D4428" s="190"/>
    </row>
    <row r="4429" spans="4:4" x14ac:dyDescent="0.2">
      <c r="D4429" s="190"/>
    </row>
    <row r="4430" spans="4:4" x14ac:dyDescent="0.2">
      <c r="D4430" s="190"/>
    </row>
    <row r="4431" spans="4:4" x14ac:dyDescent="0.2">
      <c r="D4431" s="190"/>
    </row>
    <row r="4432" spans="4:4" x14ac:dyDescent="0.2">
      <c r="D4432" s="190"/>
    </row>
    <row r="4433" spans="4:4" x14ac:dyDescent="0.2">
      <c r="D4433" s="190"/>
    </row>
    <row r="4434" spans="4:4" x14ac:dyDescent="0.2">
      <c r="D4434" s="190"/>
    </row>
    <row r="4435" spans="4:4" x14ac:dyDescent="0.2">
      <c r="D4435" s="190"/>
    </row>
    <row r="4436" spans="4:4" x14ac:dyDescent="0.2">
      <c r="D4436" s="190"/>
    </row>
    <row r="4437" spans="4:4" x14ac:dyDescent="0.2">
      <c r="D4437" s="190"/>
    </row>
    <row r="4438" spans="4:4" x14ac:dyDescent="0.2">
      <c r="D4438" s="190"/>
    </row>
    <row r="4439" spans="4:4" x14ac:dyDescent="0.2">
      <c r="D4439" s="190"/>
    </row>
    <row r="4440" spans="4:4" x14ac:dyDescent="0.2">
      <c r="D4440" s="190"/>
    </row>
    <row r="4441" spans="4:4" x14ac:dyDescent="0.2">
      <c r="D4441" s="190"/>
    </row>
    <row r="4442" spans="4:4" x14ac:dyDescent="0.2">
      <c r="D4442" s="190"/>
    </row>
    <row r="4443" spans="4:4" x14ac:dyDescent="0.2">
      <c r="D4443" s="190"/>
    </row>
    <row r="4444" spans="4:4" x14ac:dyDescent="0.2">
      <c r="D4444" s="190"/>
    </row>
    <row r="4445" spans="4:4" x14ac:dyDescent="0.2">
      <c r="D4445" s="190"/>
    </row>
    <row r="4446" spans="4:4" x14ac:dyDescent="0.2">
      <c r="D4446" s="190"/>
    </row>
    <row r="4447" spans="4:4" x14ac:dyDescent="0.2">
      <c r="D4447" s="190"/>
    </row>
    <row r="4448" spans="4:4" x14ac:dyDescent="0.2">
      <c r="D4448" s="190"/>
    </row>
    <row r="4449" spans="4:4" x14ac:dyDescent="0.2">
      <c r="D4449" s="190"/>
    </row>
    <row r="4450" spans="4:4" x14ac:dyDescent="0.2">
      <c r="D4450" s="190"/>
    </row>
    <row r="4451" spans="4:4" x14ac:dyDescent="0.2">
      <c r="D4451" s="190"/>
    </row>
    <row r="4452" spans="4:4" x14ac:dyDescent="0.2">
      <c r="D4452" s="190"/>
    </row>
    <row r="4453" spans="4:4" x14ac:dyDescent="0.2">
      <c r="D4453" s="190"/>
    </row>
    <row r="4454" spans="4:4" x14ac:dyDescent="0.2">
      <c r="D4454" s="190"/>
    </row>
    <row r="4455" spans="4:4" x14ac:dyDescent="0.2">
      <c r="D4455" s="190"/>
    </row>
    <row r="4456" spans="4:4" x14ac:dyDescent="0.2">
      <c r="D4456" s="190"/>
    </row>
    <row r="4457" spans="4:4" x14ac:dyDescent="0.2">
      <c r="D4457" s="190"/>
    </row>
    <row r="4458" spans="4:4" x14ac:dyDescent="0.2">
      <c r="D4458" s="190"/>
    </row>
    <row r="4459" spans="4:4" x14ac:dyDescent="0.2">
      <c r="D4459" s="190"/>
    </row>
    <row r="4460" spans="4:4" x14ac:dyDescent="0.2">
      <c r="D4460" s="190"/>
    </row>
    <row r="4461" spans="4:4" x14ac:dyDescent="0.2">
      <c r="D4461" s="190"/>
    </row>
    <row r="4462" spans="4:4" x14ac:dyDescent="0.2">
      <c r="D4462" s="190"/>
    </row>
    <row r="4463" spans="4:4" x14ac:dyDescent="0.2">
      <c r="D4463" s="190"/>
    </row>
    <row r="4464" spans="4:4" x14ac:dyDescent="0.2">
      <c r="D4464" s="190"/>
    </row>
    <row r="4465" spans="4:4" x14ac:dyDescent="0.2">
      <c r="D4465" s="190"/>
    </row>
    <row r="4466" spans="4:4" x14ac:dyDescent="0.2">
      <c r="D4466" s="190"/>
    </row>
    <row r="4467" spans="4:4" x14ac:dyDescent="0.2">
      <c r="D4467" s="190"/>
    </row>
    <row r="4468" spans="4:4" x14ac:dyDescent="0.2">
      <c r="D4468" s="190"/>
    </row>
    <row r="4469" spans="4:4" x14ac:dyDescent="0.2">
      <c r="D4469" s="190"/>
    </row>
    <row r="4470" spans="4:4" x14ac:dyDescent="0.2">
      <c r="D4470" s="190"/>
    </row>
    <row r="4471" spans="4:4" x14ac:dyDescent="0.2">
      <c r="D4471" s="190"/>
    </row>
    <row r="4472" spans="4:4" x14ac:dyDescent="0.2">
      <c r="D4472" s="190"/>
    </row>
    <row r="4473" spans="4:4" x14ac:dyDescent="0.2">
      <c r="D4473" s="190"/>
    </row>
    <row r="4474" spans="4:4" x14ac:dyDescent="0.2">
      <c r="D4474" s="190"/>
    </row>
    <row r="4475" spans="4:4" x14ac:dyDescent="0.2">
      <c r="D4475" s="190"/>
    </row>
    <row r="4476" spans="4:4" x14ac:dyDescent="0.2">
      <c r="D4476" s="190"/>
    </row>
    <row r="4477" spans="4:4" x14ac:dyDescent="0.2">
      <c r="D4477" s="190"/>
    </row>
    <row r="4478" spans="4:4" x14ac:dyDescent="0.2">
      <c r="D4478" s="190"/>
    </row>
    <row r="4479" spans="4:4" x14ac:dyDescent="0.2">
      <c r="D4479" s="190"/>
    </row>
    <row r="4480" spans="4:4" x14ac:dyDescent="0.2">
      <c r="D4480" s="190"/>
    </row>
    <row r="4481" spans="4:4" x14ac:dyDescent="0.2">
      <c r="D4481" s="190"/>
    </row>
    <row r="4482" spans="4:4" x14ac:dyDescent="0.2">
      <c r="D4482" s="190"/>
    </row>
    <row r="4483" spans="4:4" x14ac:dyDescent="0.2">
      <c r="D4483" s="190"/>
    </row>
    <row r="4484" spans="4:4" x14ac:dyDescent="0.2">
      <c r="D4484" s="190"/>
    </row>
    <row r="4485" spans="4:4" x14ac:dyDescent="0.2">
      <c r="D4485" s="190"/>
    </row>
    <row r="4486" spans="4:4" x14ac:dyDescent="0.2">
      <c r="D4486" s="190"/>
    </row>
    <row r="4487" spans="4:4" x14ac:dyDescent="0.2">
      <c r="D4487" s="190"/>
    </row>
    <row r="4488" spans="4:4" x14ac:dyDescent="0.2">
      <c r="D4488" s="190"/>
    </row>
    <row r="4489" spans="4:4" x14ac:dyDescent="0.2">
      <c r="D4489" s="190"/>
    </row>
    <row r="4490" spans="4:4" x14ac:dyDescent="0.2">
      <c r="D4490" s="190"/>
    </row>
    <row r="4491" spans="4:4" x14ac:dyDescent="0.2">
      <c r="D4491" s="190"/>
    </row>
    <row r="4492" spans="4:4" x14ac:dyDescent="0.2">
      <c r="D4492" s="190"/>
    </row>
    <row r="4493" spans="4:4" x14ac:dyDescent="0.2">
      <c r="D4493" s="190"/>
    </row>
    <row r="4494" spans="4:4" x14ac:dyDescent="0.2">
      <c r="D4494" s="190"/>
    </row>
    <row r="4495" spans="4:4" x14ac:dyDescent="0.2">
      <c r="D4495" s="190"/>
    </row>
    <row r="4496" spans="4:4" x14ac:dyDescent="0.2">
      <c r="D4496" s="190"/>
    </row>
    <row r="4497" spans="4:4" x14ac:dyDescent="0.2">
      <c r="D4497" s="190"/>
    </row>
    <row r="4498" spans="4:4" x14ac:dyDescent="0.2">
      <c r="D4498" s="190"/>
    </row>
    <row r="4499" spans="4:4" x14ac:dyDescent="0.2">
      <c r="D4499" s="190"/>
    </row>
    <row r="4500" spans="4:4" x14ac:dyDescent="0.2">
      <c r="D4500" s="190"/>
    </row>
    <row r="4501" spans="4:4" x14ac:dyDescent="0.2">
      <c r="D4501" s="190"/>
    </row>
    <row r="4502" spans="4:4" x14ac:dyDescent="0.2">
      <c r="D4502" s="190"/>
    </row>
    <row r="4503" spans="4:4" x14ac:dyDescent="0.2">
      <c r="D4503" s="190"/>
    </row>
    <row r="4504" spans="4:4" x14ac:dyDescent="0.2">
      <c r="D4504" s="190"/>
    </row>
    <row r="4505" spans="4:4" x14ac:dyDescent="0.2">
      <c r="D4505" s="190"/>
    </row>
    <row r="4506" spans="4:4" x14ac:dyDescent="0.2">
      <c r="D4506" s="190"/>
    </row>
    <row r="4507" spans="4:4" x14ac:dyDescent="0.2">
      <c r="D4507" s="190"/>
    </row>
    <row r="4508" spans="4:4" x14ac:dyDescent="0.2">
      <c r="D4508" s="190"/>
    </row>
    <row r="4509" spans="4:4" x14ac:dyDescent="0.2">
      <c r="D4509" s="190"/>
    </row>
    <row r="4510" spans="4:4" x14ac:dyDescent="0.2">
      <c r="D4510" s="190"/>
    </row>
    <row r="4511" spans="4:4" x14ac:dyDescent="0.2">
      <c r="D4511" s="190"/>
    </row>
    <row r="4512" spans="4:4" x14ac:dyDescent="0.2">
      <c r="D4512" s="190"/>
    </row>
    <row r="4513" spans="4:4" x14ac:dyDescent="0.2">
      <c r="D4513" s="190"/>
    </row>
    <row r="4514" spans="4:4" x14ac:dyDescent="0.2">
      <c r="D4514" s="190"/>
    </row>
    <row r="4515" spans="4:4" x14ac:dyDescent="0.2">
      <c r="D4515" s="190"/>
    </row>
    <row r="4516" spans="4:4" x14ac:dyDescent="0.2">
      <c r="D4516" s="190"/>
    </row>
    <row r="4517" spans="4:4" x14ac:dyDescent="0.2">
      <c r="D4517" s="190"/>
    </row>
    <row r="4518" spans="4:4" x14ac:dyDescent="0.2">
      <c r="D4518" s="190"/>
    </row>
    <row r="4519" spans="4:4" x14ac:dyDescent="0.2">
      <c r="D4519" s="190"/>
    </row>
    <row r="4520" spans="4:4" x14ac:dyDescent="0.2">
      <c r="D4520" s="190"/>
    </row>
    <row r="4521" spans="4:4" x14ac:dyDescent="0.2">
      <c r="D4521" s="190"/>
    </row>
    <row r="4522" spans="4:4" x14ac:dyDescent="0.2">
      <c r="D4522" s="190"/>
    </row>
    <row r="4523" spans="4:4" x14ac:dyDescent="0.2">
      <c r="D4523" s="190"/>
    </row>
    <row r="4524" spans="4:4" x14ac:dyDescent="0.2">
      <c r="D4524" s="190"/>
    </row>
    <row r="4525" spans="4:4" x14ac:dyDescent="0.2">
      <c r="D4525" s="190"/>
    </row>
    <row r="4526" spans="4:4" x14ac:dyDescent="0.2">
      <c r="D4526" s="190"/>
    </row>
    <row r="4527" spans="4:4" x14ac:dyDescent="0.2">
      <c r="D4527" s="190"/>
    </row>
    <row r="4528" spans="4:4" x14ac:dyDescent="0.2">
      <c r="D4528" s="190"/>
    </row>
    <row r="4529" spans="4:4" x14ac:dyDescent="0.2">
      <c r="D4529" s="190"/>
    </row>
    <row r="4530" spans="4:4" x14ac:dyDescent="0.2">
      <c r="D4530" s="190"/>
    </row>
    <row r="4531" spans="4:4" x14ac:dyDescent="0.2">
      <c r="D4531" s="190"/>
    </row>
    <row r="4532" spans="4:4" x14ac:dyDescent="0.2">
      <c r="D4532" s="190"/>
    </row>
    <row r="4533" spans="4:4" x14ac:dyDescent="0.2">
      <c r="D4533" s="190"/>
    </row>
    <row r="4534" spans="4:4" x14ac:dyDescent="0.2">
      <c r="D4534" s="190"/>
    </row>
    <row r="4535" spans="4:4" x14ac:dyDescent="0.2">
      <c r="D4535" s="190"/>
    </row>
    <row r="4536" spans="4:4" x14ac:dyDescent="0.2">
      <c r="D4536" s="190"/>
    </row>
    <row r="4537" spans="4:4" x14ac:dyDescent="0.2">
      <c r="D4537" s="190"/>
    </row>
    <row r="4538" spans="4:4" x14ac:dyDescent="0.2">
      <c r="D4538" s="190"/>
    </row>
    <row r="4539" spans="4:4" x14ac:dyDescent="0.2">
      <c r="D4539" s="190"/>
    </row>
    <row r="4540" spans="4:4" x14ac:dyDescent="0.2">
      <c r="D4540" s="190"/>
    </row>
    <row r="4541" spans="4:4" x14ac:dyDescent="0.2">
      <c r="D4541" s="190"/>
    </row>
    <row r="4542" spans="4:4" x14ac:dyDescent="0.2">
      <c r="D4542" s="190"/>
    </row>
    <row r="4543" spans="4:4" x14ac:dyDescent="0.2">
      <c r="D4543" s="190"/>
    </row>
    <row r="4544" spans="4:4" x14ac:dyDescent="0.2">
      <c r="D4544" s="190"/>
    </row>
    <row r="4545" spans="4:4" x14ac:dyDescent="0.2">
      <c r="D4545" s="190"/>
    </row>
    <row r="4546" spans="4:4" x14ac:dyDescent="0.2">
      <c r="D4546" s="190"/>
    </row>
    <row r="4547" spans="4:4" x14ac:dyDescent="0.2">
      <c r="D4547" s="190"/>
    </row>
    <row r="4548" spans="4:4" x14ac:dyDescent="0.2">
      <c r="D4548" s="190"/>
    </row>
    <row r="4549" spans="4:4" x14ac:dyDescent="0.2">
      <c r="D4549" s="190"/>
    </row>
    <row r="4550" spans="4:4" x14ac:dyDescent="0.2">
      <c r="D4550" s="190"/>
    </row>
    <row r="4551" spans="4:4" x14ac:dyDescent="0.2">
      <c r="D4551" s="190"/>
    </row>
    <row r="4552" spans="4:4" x14ac:dyDescent="0.2">
      <c r="D4552" s="190"/>
    </row>
    <row r="4553" spans="4:4" x14ac:dyDescent="0.2">
      <c r="D4553" s="190"/>
    </row>
    <row r="4554" spans="4:4" x14ac:dyDescent="0.2">
      <c r="D4554" s="190"/>
    </row>
    <row r="4555" spans="4:4" x14ac:dyDescent="0.2">
      <c r="D4555" s="190"/>
    </row>
    <row r="4556" spans="4:4" x14ac:dyDescent="0.2">
      <c r="D4556" s="190"/>
    </row>
    <row r="4557" spans="4:4" x14ac:dyDescent="0.2">
      <c r="D4557" s="190"/>
    </row>
    <row r="4558" spans="4:4" x14ac:dyDescent="0.2">
      <c r="D4558" s="190"/>
    </row>
    <row r="4559" spans="4:4" x14ac:dyDescent="0.2">
      <c r="D4559" s="190"/>
    </row>
    <row r="4560" spans="4:4" x14ac:dyDescent="0.2">
      <c r="D4560" s="190"/>
    </row>
    <row r="4561" spans="4:4" x14ac:dyDescent="0.2">
      <c r="D4561" s="190"/>
    </row>
    <row r="4562" spans="4:4" x14ac:dyDescent="0.2">
      <c r="D4562" s="190"/>
    </row>
    <row r="4563" spans="4:4" x14ac:dyDescent="0.2">
      <c r="D4563" s="190"/>
    </row>
    <row r="4564" spans="4:4" x14ac:dyDescent="0.2">
      <c r="D4564" s="190"/>
    </row>
    <row r="4565" spans="4:4" x14ac:dyDescent="0.2">
      <c r="D4565" s="190"/>
    </row>
    <row r="4566" spans="4:4" x14ac:dyDescent="0.2">
      <c r="D4566" s="190"/>
    </row>
    <row r="4567" spans="4:4" x14ac:dyDescent="0.2">
      <c r="D4567" s="190"/>
    </row>
    <row r="4568" spans="4:4" x14ac:dyDescent="0.2">
      <c r="D4568" s="190"/>
    </row>
    <row r="4569" spans="4:4" x14ac:dyDescent="0.2">
      <c r="D4569" s="190"/>
    </row>
    <row r="4570" spans="4:4" x14ac:dyDescent="0.2">
      <c r="D4570" s="190"/>
    </row>
    <row r="4571" spans="4:4" x14ac:dyDescent="0.2">
      <c r="D4571" s="190"/>
    </row>
    <row r="4572" spans="4:4" x14ac:dyDescent="0.2">
      <c r="D4572" s="190"/>
    </row>
    <row r="4573" spans="4:4" x14ac:dyDescent="0.2">
      <c r="D4573" s="190"/>
    </row>
    <row r="4574" spans="4:4" x14ac:dyDescent="0.2">
      <c r="D4574" s="190"/>
    </row>
    <row r="4575" spans="4:4" x14ac:dyDescent="0.2">
      <c r="D4575" s="190"/>
    </row>
    <row r="4576" spans="4:4" x14ac:dyDescent="0.2">
      <c r="D4576" s="190"/>
    </row>
    <row r="4577" spans="4:4" x14ac:dyDescent="0.2">
      <c r="D4577" s="190"/>
    </row>
    <row r="4578" spans="4:4" x14ac:dyDescent="0.2">
      <c r="D4578" s="190"/>
    </row>
    <row r="4579" spans="4:4" x14ac:dyDescent="0.2">
      <c r="D4579" s="190"/>
    </row>
    <row r="4580" spans="4:4" x14ac:dyDescent="0.2">
      <c r="D4580" s="190"/>
    </row>
    <row r="4581" spans="4:4" x14ac:dyDescent="0.2">
      <c r="D4581" s="190"/>
    </row>
    <row r="4582" spans="4:4" x14ac:dyDescent="0.2">
      <c r="D4582" s="190"/>
    </row>
    <row r="4583" spans="4:4" x14ac:dyDescent="0.2">
      <c r="D4583" s="190"/>
    </row>
    <row r="4584" spans="4:4" x14ac:dyDescent="0.2">
      <c r="D4584" s="190"/>
    </row>
    <row r="4585" spans="4:4" x14ac:dyDescent="0.2">
      <c r="D4585" s="190"/>
    </row>
    <row r="4586" spans="4:4" x14ac:dyDescent="0.2">
      <c r="D4586" s="190"/>
    </row>
    <row r="4587" spans="4:4" x14ac:dyDescent="0.2">
      <c r="D4587" s="190"/>
    </row>
    <row r="4588" spans="4:4" x14ac:dyDescent="0.2">
      <c r="D4588" s="190"/>
    </row>
    <row r="4589" spans="4:4" x14ac:dyDescent="0.2">
      <c r="D4589" s="190"/>
    </row>
    <row r="4590" spans="4:4" x14ac:dyDescent="0.2">
      <c r="D4590" s="190"/>
    </row>
    <row r="4591" spans="4:4" x14ac:dyDescent="0.2">
      <c r="D4591" s="190"/>
    </row>
    <row r="4592" spans="4:4" x14ac:dyDescent="0.2">
      <c r="D4592" s="190"/>
    </row>
    <row r="4593" spans="4:4" x14ac:dyDescent="0.2">
      <c r="D4593" s="190"/>
    </row>
    <row r="4594" spans="4:4" x14ac:dyDescent="0.2">
      <c r="D4594" s="190"/>
    </row>
    <row r="4595" spans="4:4" x14ac:dyDescent="0.2">
      <c r="D4595" s="190"/>
    </row>
    <row r="4596" spans="4:4" x14ac:dyDescent="0.2">
      <c r="D4596" s="190"/>
    </row>
    <row r="4597" spans="4:4" x14ac:dyDescent="0.2">
      <c r="D4597" s="190"/>
    </row>
    <row r="4598" spans="4:4" x14ac:dyDescent="0.2">
      <c r="D4598" s="190"/>
    </row>
    <row r="4599" spans="4:4" x14ac:dyDescent="0.2">
      <c r="D4599" s="190"/>
    </row>
    <row r="4600" spans="4:4" x14ac:dyDescent="0.2">
      <c r="D4600" s="190"/>
    </row>
    <row r="4601" spans="4:4" x14ac:dyDescent="0.2">
      <c r="D4601" s="190"/>
    </row>
    <row r="4602" spans="4:4" x14ac:dyDescent="0.2">
      <c r="D4602" s="190"/>
    </row>
    <row r="4603" spans="4:4" x14ac:dyDescent="0.2">
      <c r="D4603" s="190"/>
    </row>
    <row r="4604" spans="4:4" x14ac:dyDescent="0.2">
      <c r="D4604" s="190"/>
    </row>
    <row r="4605" spans="4:4" x14ac:dyDescent="0.2">
      <c r="D4605" s="190"/>
    </row>
    <row r="4606" spans="4:4" x14ac:dyDescent="0.2">
      <c r="D4606" s="190"/>
    </row>
    <row r="4607" spans="4:4" x14ac:dyDescent="0.2">
      <c r="D4607" s="190"/>
    </row>
    <row r="4608" spans="4:4" x14ac:dyDescent="0.2">
      <c r="D4608" s="190"/>
    </row>
    <row r="4609" spans="4:4" x14ac:dyDescent="0.2">
      <c r="D4609" s="190"/>
    </row>
    <row r="4610" spans="4:4" x14ac:dyDescent="0.2">
      <c r="D4610" s="190"/>
    </row>
    <row r="4611" spans="4:4" x14ac:dyDescent="0.2">
      <c r="D4611" s="190"/>
    </row>
    <row r="4612" spans="4:4" x14ac:dyDescent="0.2">
      <c r="D4612" s="190"/>
    </row>
    <row r="4613" spans="4:4" x14ac:dyDescent="0.2">
      <c r="D4613" s="190"/>
    </row>
    <row r="4614" spans="4:4" x14ac:dyDescent="0.2">
      <c r="D4614" s="190"/>
    </row>
    <row r="4615" spans="4:4" x14ac:dyDescent="0.2">
      <c r="D4615" s="190"/>
    </row>
    <row r="4616" spans="4:4" x14ac:dyDescent="0.2">
      <c r="D4616" s="190"/>
    </row>
    <row r="4617" spans="4:4" x14ac:dyDescent="0.2">
      <c r="D4617" s="190"/>
    </row>
    <row r="4618" spans="4:4" x14ac:dyDescent="0.2">
      <c r="D4618" s="190"/>
    </row>
    <row r="4619" spans="4:4" x14ac:dyDescent="0.2">
      <c r="D4619" s="190"/>
    </row>
    <row r="4620" spans="4:4" x14ac:dyDescent="0.2">
      <c r="D4620" s="190"/>
    </row>
    <row r="4621" spans="4:4" x14ac:dyDescent="0.2">
      <c r="D4621" s="190"/>
    </row>
    <row r="4622" spans="4:4" x14ac:dyDescent="0.2">
      <c r="D4622" s="190"/>
    </row>
    <row r="4623" spans="4:4" x14ac:dyDescent="0.2">
      <c r="D4623" s="190"/>
    </row>
    <row r="4624" spans="4:4" x14ac:dyDescent="0.2">
      <c r="D4624" s="190"/>
    </row>
    <row r="4625" spans="4:4" x14ac:dyDescent="0.2">
      <c r="D4625" s="190"/>
    </row>
    <row r="4626" spans="4:4" x14ac:dyDescent="0.2">
      <c r="D4626" s="190"/>
    </row>
    <row r="4627" spans="4:4" x14ac:dyDescent="0.2">
      <c r="D4627" s="190"/>
    </row>
    <row r="4628" spans="4:4" x14ac:dyDescent="0.2">
      <c r="D4628" s="190"/>
    </row>
    <row r="4629" spans="4:4" x14ac:dyDescent="0.2">
      <c r="D4629" s="190"/>
    </row>
    <row r="4630" spans="4:4" x14ac:dyDescent="0.2">
      <c r="D4630" s="190"/>
    </row>
    <row r="4631" spans="4:4" x14ac:dyDescent="0.2">
      <c r="D4631" s="190"/>
    </row>
    <row r="4632" spans="4:4" x14ac:dyDescent="0.2">
      <c r="D4632" s="190"/>
    </row>
    <row r="4633" spans="4:4" x14ac:dyDescent="0.2">
      <c r="D4633" s="190"/>
    </row>
    <row r="4634" spans="4:4" x14ac:dyDescent="0.2">
      <c r="D4634" s="190"/>
    </row>
    <row r="4635" spans="4:4" x14ac:dyDescent="0.2">
      <c r="D4635" s="190"/>
    </row>
    <row r="4636" spans="4:4" x14ac:dyDescent="0.2">
      <c r="D4636" s="190"/>
    </row>
    <row r="4637" spans="4:4" x14ac:dyDescent="0.2">
      <c r="D4637" s="190"/>
    </row>
    <row r="4638" spans="4:4" x14ac:dyDescent="0.2">
      <c r="D4638" s="190"/>
    </row>
    <row r="4639" spans="4:4" x14ac:dyDescent="0.2">
      <c r="D4639" s="190"/>
    </row>
    <row r="4640" spans="4:4" x14ac:dyDescent="0.2">
      <c r="D4640" s="190"/>
    </row>
    <row r="4641" spans="4:4" x14ac:dyDescent="0.2">
      <c r="D4641" s="190"/>
    </row>
    <row r="4642" spans="4:4" x14ac:dyDescent="0.2">
      <c r="D4642" s="190"/>
    </row>
    <row r="4643" spans="4:4" x14ac:dyDescent="0.2">
      <c r="D4643" s="190"/>
    </row>
    <row r="4644" spans="4:4" x14ac:dyDescent="0.2">
      <c r="D4644" s="190"/>
    </row>
    <row r="4645" spans="4:4" x14ac:dyDescent="0.2">
      <c r="D4645" s="190"/>
    </row>
    <row r="4646" spans="4:4" x14ac:dyDescent="0.2">
      <c r="D4646" s="190"/>
    </row>
    <row r="4647" spans="4:4" x14ac:dyDescent="0.2">
      <c r="D4647" s="190"/>
    </row>
    <row r="4648" spans="4:4" x14ac:dyDescent="0.2">
      <c r="D4648" s="190"/>
    </row>
    <row r="4649" spans="4:4" x14ac:dyDescent="0.2">
      <c r="D4649" s="190"/>
    </row>
    <row r="4650" spans="4:4" x14ac:dyDescent="0.2">
      <c r="D4650" s="190"/>
    </row>
    <row r="4651" spans="4:4" x14ac:dyDescent="0.2">
      <c r="D4651" s="190"/>
    </row>
    <row r="4652" spans="4:4" x14ac:dyDescent="0.2">
      <c r="D4652" s="190"/>
    </row>
    <row r="4653" spans="4:4" x14ac:dyDescent="0.2">
      <c r="D4653" s="190"/>
    </row>
    <row r="4654" spans="4:4" x14ac:dyDescent="0.2">
      <c r="D4654" s="190"/>
    </row>
    <row r="4655" spans="4:4" x14ac:dyDescent="0.2">
      <c r="D4655" s="190"/>
    </row>
    <row r="4656" spans="4:4" x14ac:dyDescent="0.2">
      <c r="D4656" s="190"/>
    </row>
    <row r="4657" spans="4:4" x14ac:dyDescent="0.2">
      <c r="D4657" s="190"/>
    </row>
    <row r="4658" spans="4:4" x14ac:dyDescent="0.2">
      <c r="D4658" s="190"/>
    </row>
    <row r="4659" spans="4:4" x14ac:dyDescent="0.2">
      <c r="D4659" s="190"/>
    </row>
    <row r="4660" spans="4:4" x14ac:dyDescent="0.2">
      <c r="D4660" s="190"/>
    </row>
    <row r="4661" spans="4:4" x14ac:dyDescent="0.2">
      <c r="D4661" s="190"/>
    </row>
    <row r="4662" spans="4:4" x14ac:dyDescent="0.2">
      <c r="D4662" s="190"/>
    </row>
    <row r="4663" spans="4:4" x14ac:dyDescent="0.2">
      <c r="D4663" s="190"/>
    </row>
    <row r="4664" spans="4:4" x14ac:dyDescent="0.2">
      <c r="D4664" s="190"/>
    </row>
    <row r="4665" spans="4:4" x14ac:dyDescent="0.2">
      <c r="D4665" s="190"/>
    </row>
    <row r="4666" spans="4:4" x14ac:dyDescent="0.2">
      <c r="D4666" s="190"/>
    </row>
    <row r="4667" spans="4:4" x14ac:dyDescent="0.2">
      <c r="D4667" s="190"/>
    </row>
    <row r="4668" spans="4:4" x14ac:dyDescent="0.2">
      <c r="D4668" s="190"/>
    </row>
    <row r="4669" spans="4:4" x14ac:dyDescent="0.2">
      <c r="D4669" s="190"/>
    </row>
    <row r="4670" spans="4:4" x14ac:dyDescent="0.2">
      <c r="D4670" s="190"/>
    </row>
    <row r="4671" spans="4:4" x14ac:dyDescent="0.2">
      <c r="D4671" s="190"/>
    </row>
    <row r="4672" spans="4:4" x14ac:dyDescent="0.2">
      <c r="D4672" s="190"/>
    </row>
    <row r="4673" spans="4:4" x14ac:dyDescent="0.2">
      <c r="D4673" s="190"/>
    </row>
    <row r="4674" spans="4:4" x14ac:dyDescent="0.2">
      <c r="D4674" s="190"/>
    </row>
    <row r="4675" spans="4:4" x14ac:dyDescent="0.2">
      <c r="D4675" s="190"/>
    </row>
    <row r="4676" spans="4:4" x14ac:dyDescent="0.2">
      <c r="D4676" s="190"/>
    </row>
    <row r="4677" spans="4:4" x14ac:dyDescent="0.2">
      <c r="D4677" s="190"/>
    </row>
    <row r="4678" spans="4:4" x14ac:dyDescent="0.2">
      <c r="D4678" s="190"/>
    </row>
    <row r="4679" spans="4:4" x14ac:dyDescent="0.2">
      <c r="D4679" s="190"/>
    </row>
    <row r="4680" spans="4:4" x14ac:dyDescent="0.2">
      <c r="D4680" s="190"/>
    </row>
    <row r="4681" spans="4:4" x14ac:dyDescent="0.2">
      <c r="D4681" s="190"/>
    </row>
    <row r="4682" spans="4:4" x14ac:dyDescent="0.2">
      <c r="D4682" s="190"/>
    </row>
    <row r="4683" spans="4:4" x14ac:dyDescent="0.2">
      <c r="D4683" s="190"/>
    </row>
    <row r="4684" spans="4:4" x14ac:dyDescent="0.2">
      <c r="D4684" s="190"/>
    </row>
    <row r="4685" spans="4:4" x14ac:dyDescent="0.2">
      <c r="D4685" s="190"/>
    </row>
    <row r="4686" spans="4:4" x14ac:dyDescent="0.2">
      <c r="D4686" s="190"/>
    </row>
    <row r="4687" spans="4:4" x14ac:dyDescent="0.2">
      <c r="D4687" s="190"/>
    </row>
    <row r="4688" spans="4:4" x14ac:dyDescent="0.2">
      <c r="D4688" s="190"/>
    </row>
    <row r="4689" spans="4:4" x14ac:dyDescent="0.2">
      <c r="D4689" s="190"/>
    </row>
    <row r="4690" spans="4:4" x14ac:dyDescent="0.2">
      <c r="D4690" s="190"/>
    </row>
    <row r="4691" spans="4:4" x14ac:dyDescent="0.2">
      <c r="D4691" s="190"/>
    </row>
    <row r="4692" spans="4:4" x14ac:dyDescent="0.2">
      <c r="D4692" s="190"/>
    </row>
    <row r="4693" spans="4:4" x14ac:dyDescent="0.2">
      <c r="D4693" s="190"/>
    </row>
    <row r="4694" spans="4:4" x14ac:dyDescent="0.2">
      <c r="D4694" s="190"/>
    </row>
    <row r="4695" spans="4:4" x14ac:dyDescent="0.2">
      <c r="D4695" s="190"/>
    </row>
    <row r="4696" spans="4:4" x14ac:dyDescent="0.2">
      <c r="D4696" s="190"/>
    </row>
    <row r="4697" spans="4:4" x14ac:dyDescent="0.2">
      <c r="D4697" s="190"/>
    </row>
    <row r="4698" spans="4:4" x14ac:dyDescent="0.2">
      <c r="D4698" s="190"/>
    </row>
    <row r="4699" spans="4:4" x14ac:dyDescent="0.2">
      <c r="D4699" s="190"/>
    </row>
    <row r="4700" spans="4:4" x14ac:dyDescent="0.2">
      <c r="D4700" s="190"/>
    </row>
    <row r="4701" spans="4:4" x14ac:dyDescent="0.2">
      <c r="D4701" s="190"/>
    </row>
    <row r="4702" spans="4:4" x14ac:dyDescent="0.2">
      <c r="D4702" s="190"/>
    </row>
    <row r="4703" spans="4:4" x14ac:dyDescent="0.2">
      <c r="D4703" s="190"/>
    </row>
    <row r="4704" spans="4:4" x14ac:dyDescent="0.2">
      <c r="D4704" s="190"/>
    </row>
    <row r="4705" spans="4:4" x14ac:dyDescent="0.2">
      <c r="D4705" s="190"/>
    </row>
    <row r="4706" spans="4:4" x14ac:dyDescent="0.2">
      <c r="D4706" s="190"/>
    </row>
    <row r="4707" spans="4:4" x14ac:dyDescent="0.2">
      <c r="D4707" s="190"/>
    </row>
    <row r="4708" spans="4:4" x14ac:dyDescent="0.2">
      <c r="D4708" s="190"/>
    </row>
    <row r="4709" spans="4:4" x14ac:dyDescent="0.2">
      <c r="D4709" s="190"/>
    </row>
    <row r="4710" spans="4:4" x14ac:dyDescent="0.2">
      <c r="D4710" s="190"/>
    </row>
    <row r="4711" spans="4:4" x14ac:dyDescent="0.2">
      <c r="D4711" s="190"/>
    </row>
    <row r="4712" spans="4:4" x14ac:dyDescent="0.2">
      <c r="D4712" s="190"/>
    </row>
    <row r="4713" spans="4:4" x14ac:dyDescent="0.2">
      <c r="D4713" s="190"/>
    </row>
    <row r="4714" spans="4:4" x14ac:dyDescent="0.2">
      <c r="D4714" s="190"/>
    </row>
    <row r="4715" spans="4:4" x14ac:dyDescent="0.2">
      <c r="D4715" s="190"/>
    </row>
    <row r="4716" spans="4:4" x14ac:dyDescent="0.2">
      <c r="D4716" s="190"/>
    </row>
    <row r="4717" spans="4:4" x14ac:dyDescent="0.2">
      <c r="D4717" s="190"/>
    </row>
    <row r="4718" spans="4:4" x14ac:dyDescent="0.2">
      <c r="D4718" s="190"/>
    </row>
    <row r="4719" spans="4:4" x14ac:dyDescent="0.2">
      <c r="D4719" s="190"/>
    </row>
    <row r="4720" spans="4:4" x14ac:dyDescent="0.2">
      <c r="D4720" s="190"/>
    </row>
    <row r="4721" spans="4:4" x14ac:dyDescent="0.2">
      <c r="D4721" s="190"/>
    </row>
    <row r="4722" spans="4:4" x14ac:dyDescent="0.2">
      <c r="D4722" s="190"/>
    </row>
    <row r="4723" spans="4:4" x14ac:dyDescent="0.2">
      <c r="D4723" s="190"/>
    </row>
    <row r="4724" spans="4:4" x14ac:dyDescent="0.2">
      <c r="D4724" s="190"/>
    </row>
    <row r="4725" spans="4:4" x14ac:dyDescent="0.2">
      <c r="D4725" s="190"/>
    </row>
    <row r="4726" spans="4:4" x14ac:dyDescent="0.2">
      <c r="D4726" s="190"/>
    </row>
    <row r="4727" spans="4:4" x14ac:dyDescent="0.2">
      <c r="D4727" s="190"/>
    </row>
    <row r="4728" spans="4:4" x14ac:dyDescent="0.2">
      <c r="D4728" s="190"/>
    </row>
    <row r="4729" spans="4:4" x14ac:dyDescent="0.2">
      <c r="D4729" s="190"/>
    </row>
    <row r="4730" spans="4:4" x14ac:dyDescent="0.2">
      <c r="D4730" s="190"/>
    </row>
    <row r="4731" spans="4:4" x14ac:dyDescent="0.2">
      <c r="D4731" s="190"/>
    </row>
    <row r="4732" spans="4:4" x14ac:dyDescent="0.2">
      <c r="D4732" s="190"/>
    </row>
    <row r="4733" spans="4:4" x14ac:dyDescent="0.2">
      <c r="D4733" s="190"/>
    </row>
    <row r="4734" spans="4:4" x14ac:dyDescent="0.2">
      <c r="D4734" s="190"/>
    </row>
    <row r="4735" spans="4:4" x14ac:dyDescent="0.2">
      <c r="D4735" s="190"/>
    </row>
    <row r="4736" spans="4:4" x14ac:dyDescent="0.2">
      <c r="D4736" s="190"/>
    </row>
    <row r="4737" spans="4:4" x14ac:dyDescent="0.2">
      <c r="D4737" s="190"/>
    </row>
    <row r="4738" spans="4:4" x14ac:dyDescent="0.2">
      <c r="D4738" s="190"/>
    </row>
    <row r="4739" spans="4:4" x14ac:dyDescent="0.2">
      <c r="D4739" s="190"/>
    </row>
    <row r="4740" spans="4:4" x14ac:dyDescent="0.2">
      <c r="D4740" s="190"/>
    </row>
    <row r="4741" spans="4:4" x14ac:dyDescent="0.2">
      <c r="D4741" s="190"/>
    </row>
    <row r="4742" spans="4:4" x14ac:dyDescent="0.2">
      <c r="D4742" s="190"/>
    </row>
    <row r="4743" spans="4:4" x14ac:dyDescent="0.2">
      <c r="D4743" s="190"/>
    </row>
    <row r="4744" spans="4:4" x14ac:dyDescent="0.2">
      <c r="D4744" s="190"/>
    </row>
    <row r="4745" spans="4:4" x14ac:dyDescent="0.2">
      <c r="D4745" s="190"/>
    </row>
    <row r="4746" spans="4:4" x14ac:dyDescent="0.2">
      <c r="D4746" s="190"/>
    </row>
    <row r="4747" spans="4:4" x14ac:dyDescent="0.2">
      <c r="D4747" s="190"/>
    </row>
    <row r="4748" spans="4:4" x14ac:dyDescent="0.2">
      <c r="D4748" s="190"/>
    </row>
    <row r="4749" spans="4:4" x14ac:dyDescent="0.2">
      <c r="D4749" s="190"/>
    </row>
    <row r="4750" spans="4:4" x14ac:dyDescent="0.2">
      <c r="D4750" s="190"/>
    </row>
    <row r="4751" spans="4:4" x14ac:dyDescent="0.2">
      <c r="D4751" s="190"/>
    </row>
    <row r="4752" spans="4:4" x14ac:dyDescent="0.2">
      <c r="D4752" s="190"/>
    </row>
    <row r="4753" spans="4:4" x14ac:dyDescent="0.2">
      <c r="D4753" s="190"/>
    </row>
    <row r="4754" spans="4:4" x14ac:dyDescent="0.2">
      <c r="D4754" s="190"/>
    </row>
    <row r="4755" spans="4:4" x14ac:dyDescent="0.2">
      <c r="D4755" s="190"/>
    </row>
    <row r="4756" spans="4:4" x14ac:dyDescent="0.2">
      <c r="D4756" s="190"/>
    </row>
    <row r="4757" spans="4:4" x14ac:dyDescent="0.2">
      <c r="D4757" s="190"/>
    </row>
    <row r="4758" spans="4:4" x14ac:dyDescent="0.2">
      <c r="D4758" s="190"/>
    </row>
    <row r="4759" spans="4:4" x14ac:dyDescent="0.2">
      <c r="D4759" s="190"/>
    </row>
    <row r="4760" spans="4:4" x14ac:dyDescent="0.2">
      <c r="D4760" s="190"/>
    </row>
    <row r="4761" spans="4:4" x14ac:dyDescent="0.2">
      <c r="D4761" s="190"/>
    </row>
    <row r="4762" spans="4:4" x14ac:dyDescent="0.2">
      <c r="D4762" s="190"/>
    </row>
    <row r="4763" spans="4:4" x14ac:dyDescent="0.2">
      <c r="D4763" s="190"/>
    </row>
    <row r="4764" spans="4:4" x14ac:dyDescent="0.2">
      <c r="D4764" s="190"/>
    </row>
    <row r="4765" spans="4:4" x14ac:dyDescent="0.2">
      <c r="D4765" s="190"/>
    </row>
    <row r="4766" spans="4:4" x14ac:dyDescent="0.2">
      <c r="D4766" s="190"/>
    </row>
    <row r="4767" spans="4:4" x14ac:dyDescent="0.2">
      <c r="D4767" s="190"/>
    </row>
    <row r="4768" spans="4:4" x14ac:dyDescent="0.2">
      <c r="D4768" s="190"/>
    </row>
    <row r="4769" spans="4:4" x14ac:dyDescent="0.2">
      <c r="D4769" s="190"/>
    </row>
    <row r="4770" spans="4:4" x14ac:dyDescent="0.2">
      <c r="D4770" s="190"/>
    </row>
    <row r="4771" spans="4:4" x14ac:dyDescent="0.2">
      <c r="D4771" s="190"/>
    </row>
    <row r="4772" spans="4:4" x14ac:dyDescent="0.2">
      <c r="D4772" s="190"/>
    </row>
    <row r="4773" spans="4:4" x14ac:dyDescent="0.2">
      <c r="D4773" s="190"/>
    </row>
    <row r="4774" spans="4:4" x14ac:dyDescent="0.2">
      <c r="D4774" s="190"/>
    </row>
    <row r="4775" spans="4:4" x14ac:dyDescent="0.2">
      <c r="D4775" s="190"/>
    </row>
    <row r="4776" spans="4:4" x14ac:dyDescent="0.2">
      <c r="D4776" s="190"/>
    </row>
    <row r="4777" spans="4:4" x14ac:dyDescent="0.2">
      <c r="D4777" s="190"/>
    </row>
    <row r="4778" spans="4:4" x14ac:dyDescent="0.2">
      <c r="D4778" s="190"/>
    </row>
    <row r="4779" spans="4:4" x14ac:dyDescent="0.2">
      <c r="D4779" s="190"/>
    </row>
    <row r="4780" spans="4:4" x14ac:dyDescent="0.2">
      <c r="D4780" s="190"/>
    </row>
    <row r="4781" spans="4:4" x14ac:dyDescent="0.2">
      <c r="D4781" s="190"/>
    </row>
    <row r="4782" spans="4:4" x14ac:dyDescent="0.2">
      <c r="D4782" s="190"/>
    </row>
    <row r="4783" spans="4:4" x14ac:dyDescent="0.2">
      <c r="D4783" s="190"/>
    </row>
    <row r="4784" spans="4:4" x14ac:dyDescent="0.2">
      <c r="D4784" s="190"/>
    </row>
    <row r="4785" spans="4:4" x14ac:dyDescent="0.2">
      <c r="D4785" s="190"/>
    </row>
    <row r="4786" spans="4:4" x14ac:dyDescent="0.2">
      <c r="D4786" s="190"/>
    </row>
    <row r="4787" spans="4:4" x14ac:dyDescent="0.2">
      <c r="D4787" s="190"/>
    </row>
    <row r="4788" spans="4:4" x14ac:dyDescent="0.2">
      <c r="D4788" s="190"/>
    </row>
    <row r="4789" spans="4:4" x14ac:dyDescent="0.2">
      <c r="D4789" s="190"/>
    </row>
    <row r="4790" spans="4:4" x14ac:dyDescent="0.2">
      <c r="D4790" s="190"/>
    </row>
    <row r="4791" spans="4:4" x14ac:dyDescent="0.2">
      <c r="D4791" s="190"/>
    </row>
    <row r="4792" spans="4:4" x14ac:dyDescent="0.2">
      <c r="D4792" s="190"/>
    </row>
    <row r="4793" spans="4:4" x14ac:dyDescent="0.2">
      <c r="D4793" s="190"/>
    </row>
    <row r="4794" spans="4:4" x14ac:dyDescent="0.2">
      <c r="D4794" s="190"/>
    </row>
    <row r="4795" spans="4:4" x14ac:dyDescent="0.2">
      <c r="D4795" s="190"/>
    </row>
    <row r="4796" spans="4:4" x14ac:dyDescent="0.2">
      <c r="D4796" s="190"/>
    </row>
    <row r="4797" spans="4:4" x14ac:dyDescent="0.2">
      <c r="D4797" s="190"/>
    </row>
    <row r="4798" spans="4:4" x14ac:dyDescent="0.2">
      <c r="D4798" s="190"/>
    </row>
    <row r="4799" spans="4:4" x14ac:dyDescent="0.2">
      <c r="D4799" s="190"/>
    </row>
    <row r="4800" spans="4:4" x14ac:dyDescent="0.2">
      <c r="D4800" s="190"/>
    </row>
    <row r="4801" spans="4:4" x14ac:dyDescent="0.2">
      <c r="D4801" s="190"/>
    </row>
    <row r="4802" spans="4:4" x14ac:dyDescent="0.2">
      <c r="D4802" s="190"/>
    </row>
    <row r="4803" spans="4:4" x14ac:dyDescent="0.2">
      <c r="D4803" s="190"/>
    </row>
    <row r="4804" spans="4:4" x14ac:dyDescent="0.2">
      <c r="D4804" s="190"/>
    </row>
    <row r="4805" spans="4:4" x14ac:dyDescent="0.2">
      <c r="D4805" s="190"/>
    </row>
    <row r="4806" spans="4:4" x14ac:dyDescent="0.2">
      <c r="D4806" s="190"/>
    </row>
    <row r="4807" spans="4:4" x14ac:dyDescent="0.2">
      <c r="D4807" s="190"/>
    </row>
    <row r="4808" spans="4:4" x14ac:dyDescent="0.2">
      <c r="D4808" s="190"/>
    </row>
    <row r="4809" spans="4:4" x14ac:dyDescent="0.2">
      <c r="D4809" s="190"/>
    </row>
    <row r="4810" spans="4:4" x14ac:dyDescent="0.2">
      <c r="D4810" s="190"/>
    </row>
    <row r="4811" spans="4:4" x14ac:dyDescent="0.2">
      <c r="D4811" s="190"/>
    </row>
    <row r="4812" spans="4:4" x14ac:dyDescent="0.2">
      <c r="D4812" s="190"/>
    </row>
    <row r="4813" spans="4:4" x14ac:dyDescent="0.2">
      <c r="D4813" s="190"/>
    </row>
    <row r="4814" spans="4:4" x14ac:dyDescent="0.2">
      <c r="D4814" s="190"/>
    </row>
    <row r="4815" spans="4:4" x14ac:dyDescent="0.2">
      <c r="D4815" s="190"/>
    </row>
    <row r="4816" spans="4:4" x14ac:dyDescent="0.2">
      <c r="D4816" s="190"/>
    </row>
    <row r="4817" spans="4:4" x14ac:dyDescent="0.2">
      <c r="D4817" s="190"/>
    </row>
    <row r="4818" spans="4:4" x14ac:dyDescent="0.2">
      <c r="D4818" s="190"/>
    </row>
    <row r="4819" spans="4:4" x14ac:dyDescent="0.2">
      <c r="D4819" s="190"/>
    </row>
    <row r="4820" spans="4:4" x14ac:dyDescent="0.2">
      <c r="D4820" s="190"/>
    </row>
    <row r="4821" spans="4:4" x14ac:dyDescent="0.2">
      <c r="D4821" s="190"/>
    </row>
    <row r="4822" spans="4:4" x14ac:dyDescent="0.2">
      <c r="D4822" s="190"/>
    </row>
    <row r="4823" spans="4:4" x14ac:dyDescent="0.2">
      <c r="D4823" s="190"/>
    </row>
    <row r="4824" spans="4:4" x14ac:dyDescent="0.2">
      <c r="D4824" s="190"/>
    </row>
    <row r="4825" spans="4:4" x14ac:dyDescent="0.2">
      <c r="D4825" s="190"/>
    </row>
    <row r="4826" spans="4:4" x14ac:dyDescent="0.2">
      <c r="D4826" s="190"/>
    </row>
    <row r="4827" spans="4:4" x14ac:dyDescent="0.2">
      <c r="D4827" s="190"/>
    </row>
    <row r="4828" spans="4:4" x14ac:dyDescent="0.2">
      <c r="D4828" s="190"/>
    </row>
    <row r="4829" spans="4:4" x14ac:dyDescent="0.2">
      <c r="D4829" s="190"/>
    </row>
    <row r="4830" spans="4:4" x14ac:dyDescent="0.2">
      <c r="D4830" s="190"/>
    </row>
    <row r="4831" spans="4:4" x14ac:dyDescent="0.2">
      <c r="D4831" s="190"/>
    </row>
    <row r="4832" spans="4:4" x14ac:dyDescent="0.2">
      <c r="D4832" s="190"/>
    </row>
    <row r="4833" spans="4:4" x14ac:dyDescent="0.2">
      <c r="D4833" s="190"/>
    </row>
    <row r="4834" spans="4:4" x14ac:dyDescent="0.2">
      <c r="D4834" s="190"/>
    </row>
    <row r="4835" spans="4:4" x14ac:dyDescent="0.2">
      <c r="D4835" s="190"/>
    </row>
    <row r="4836" spans="4:4" x14ac:dyDescent="0.2">
      <c r="D4836" s="190"/>
    </row>
    <row r="4837" spans="4:4" x14ac:dyDescent="0.2">
      <c r="D4837" s="190"/>
    </row>
    <row r="4838" spans="4:4" x14ac:dyDescent="0.2">
      <c r="D4838" s="190"/>
    </row>
    <row r="4839" spans="4:4" x14ac:dyDescent="0.2">
      <c r="D4839" s="190"/>
    </row>
    <row r="4840" spans="4:4" x14ac:dyDescent="0.2">
      <c r="D4840" s="190"/>
    </row>
    <row r="4841" spans="4:4" x14ac:dyDescent="0.2">
      <c r="D4841" s="190"/>
    </row>
    <row r="4842" spans="4:4" x14ac:dyDescent="0.2">
      <c r="D4842" s="190"/>
    </row>
    <row r="4843" spans="4:4" x14ac:dyDescent="0.2">
      <c r="D4843" s="190"/>
    </row>
    <row r="4844" spans="4:4" x14ac:dyDescent="0.2">
      <c r="D4844" s="190"/>
    </row>
    <row r="4845" spans="4:4" x14ac:dyDescent="0.2">
      <c r="D4845" s="190"/>
    </row>
    <row r="4846" spans="4:4" x14ac:dyDescent="0.2">
      <c r="D4846" s="190"/>
    </row>
    <row r="4847" spans="4:4" x14ac:dyDescent="0.2">
      <c r="D4847" s="190"/>
    </row>
    <row r="4848" spans="4:4" x14ac:dyDescent="0.2">
      <c r="D4848" s="190"/>
    </row>
    <row r="4849" spans="4:4" x14ac:dyDescent="0.2">
      <c r="D4849" s="190"/>
    </row>
    <row r="4850" spans="4:4" x14ac:dyDescent="0.2">
      <c r="D4850" s="190"/>
    </row>
    <row r="4851" spans="4:4" x14ac:dyDescent="0.2">
      <c r="D4851" s="190"/>
    </row>
    <row r="4852" spans="4:4" x14ac:dyDescent="0.2">
      <c r="D4852" s="190"/>
    </row>
    <row r="4853" spans="4:4" x14ac:dyDescent="0.2">
      <c r="D4853" s="190"/>
    </row>
    <row r="4854" spans="4:4" x14ac:dyDescent="0.2">
      <c r="D4854" s="190"/>
    </row>
    <row r="4855" spans="4:4" x14ac:dyDescent="0.2">
      <c r="D4855" s="190"/>
    </row>
    <row r="4856" spans="4:4" x14ac:dyDescent="0.2">
      <c r="D4856" s="190"/>
    </row>
    <row r="4857" spans="4:4" x14ac:dyDescent="0.2">
      <c r="D4857" s="190"/>
    </row>
    <row r="4858" spans="4:4" x14ac:dyDescent="0.2">
      <c r="D4858" s="190"/>
    </row>
    <row r="4859" spans="4:4" x14ac:dyDescent="0.2">
      <c r="D4859" s="190"/>
    </row>
    <row r="4860" spans="4:4" x14ac:dyDescent="0.2">
      <c r="D4860" s="190"/>
    </row>
    <row r="4861" spans="4:4" x14ac:dyDescent="0.2">
      <c r="D4861" s="190"/>
    </row>
    <row r="4862" spans="4:4" x14ac:dyDescent="0.2">
      <c r="D4862" s="190"/>
    </row>
    <row r="4863" spans="4:4" x14ac:dyDescent="0.2">
      <c r="D4863" s="190"/>
    </row>
    <row r="4864" spans="4:4" x14ac:dyDescent="0.2">
      <c r="D4864" s="190"/>
    </row>
    <row r="4865" spans="4:4" x14ac:dyDescent="0.2">
      <c r="D4865" s="190"/>
    </row>
    <row r="4866" spans="4:4" x14ac:dyDescent="0.2">
      <c r="D4866" s="190"/>
    </row>
    <row r="4867" spans="4:4" x14ac:dyDescent="0.2">
      <c r="D4867" s="190"/>
    </row>
    <row r="4868" spans="4:4" x14ac:dyDescent="0.2">
      <c r="D4868" s="190"/>
    </row>
    <row r="4869" spans="4:4" x14ac:dyDescent="0.2">
      <c r="D4869" s="190"/>
    </row>
    <row r="4870" spans="4:4" x14ac:dyDescent="0.2">
      <c r="D4870" s="190"/>
    </row>
    <row r="4871" spans="4:4" x14ac:dyDescent="0.2">
      <c r="D4871" s="190"/>
    </row>
    <row r="4872" spans="4:4" x14ac:dyDescent="0.2">
      <c r="D4872" s="190"/>
    </row>
    <row r="4873" spans="4:4" x14ac:dyDescent="0.2">
      <c r="D4873" s="190"/>
    </row>
    <row r="4874" spans="4:4" x14ac:dyDescent="0.2">
      <c r="D4874" s="190"/>
    </row>
    <row r="4875" spans="4:4" x14ac:dyDescent="0.2">
      <c r="D4875" s="190"/>
    </row>
    <row r="4876" spans="4:4" x14ac:dyDescent="0.2">
      <c r="D4876" s="190"/>
    </row>
    <row r="4877" spans="4:4" x14ac:dyDescent="0.2">
      <c r="D4877" s="190"/>
    </row>
    <row r="4878" spans="4:4" x14ac:dyDescent="0.2">
      <c r="D4878" s="190"/>
    </row>
    <row r="4879" spans="4:4" x14ac:dyDescent="0.2">
      <c r="D4879" s="190"/>
    </row>
    <row r="4880" spans="4:4" x14ac:dyDescent="0.2">
      <c r="D4880" s="190"/>
    </row>
    <row r="4881" spans="4:4" x14ac:dyDescent="0.2">
      <c r="D4881" s="190"/>
    </row>
    <row r="4882" spans="4:4" x14ac:dyDescent="0.2">
      <c r="D4882" s="190"/>
    </row>
    <row r="4883" spans="4:4" x14ac:dyDescent="0.2">
      <c r="D4883" s="190"/>
    </row>
    <row r="4884" spans="4:4" x14ac:dyDescent="0.2">
      <c r="D4884" s="190"/>
    </row>
    <row r="4885" spans="4:4" x14ac:dyDescent="0.2">
      <c r="D4885" s="190"/>
    </row>
    <row r="4886" spans="4:4" x14ac:dyDescent="0.2">
      <c r="D4886" s="190"/>
    </row>
    <row r="4887" spans="4:4" x14ac:dyDescent="0.2">
      <c r="D4887" s="190"/>
    </row>
    <row r="4888" spans="4:4" x14ac:dyDescent="0.2">
      <c r="D4888" s="190"/>
    </row>
    <row r="4889" spans="4:4" x14ac:dyDescent="0.2">
      <c r="D4889" s="190"/>
    </row>
    <row r="4890" spans="4:4" x14ac:dyDescent="0.2">
      <c r="D4890" s="190"/>
    </row>
    <row r="4891" spans="4:4" x14ac:dyDescent="0.2">
      <c r="D4891" s="190"/>
    </row>
    <row r="4892" spans="4:4" x14ac:dyDescent="0.2">
      <c r="D4892" s="190"/>
    </row>
    <row r="4893" spans="4:4" x14ac:dyDescent="0.2">
      <c r="D4893" s="190"/>
    </row>
    <row r="4894" spans="4:4" x14ac:dyDescent="0.2">
      <c r="D4894" s="190"/>
    </row>
    <row r="4895" spans="4:4" x14ac:dyDescent="0.2">
      <c r="D4895" s="190"/>
    </row>
    <row r="4896" spans="4:4" x14ac:dyDescent="0.2">
      <c r="D4896" s="190"/>
    </row>
    <row r="4897" spans="4:4" x14ac:dyDescent="0.2">
      <c r="D4897" s="190"/>
    </row>
    <row r="4898" spans="4:4" x14ac:dyDescent="0.2">
      <c r="D4898" s="190"/>
    </row>
    <row r="4899" spans="4:4" x14ac:dyDescent="0.2">
      <c r="D4899" s="190"/>
    </row>
    <row r="4900" spans="4:4" x14ac:dyDescent="0.2">
      <c r="D4900" s="190"/>
    </row>
    <row r="4901" spans="4:4" x14ac:dyDescent="0.2">
      <c r="D4901" s="190"/>
    </row>
    <row r="4902" spans="4:4" x14ac:dyDescent="0.2">
      <c r="D4902" s="190"/>
    </row>
    <row r="4903" spans="4:4" x14ac:dyDescent="0.2">
      <c r="D4903" s="190"/>
    </row>
    <row r="4904" spans="4:4" x14ac:dyDescent="0.2">
      <c r="D4904" s="190"/>
    </row>
    <row r="4905" spans="4:4" x14ac:dyDescent="0.2">
      <c r="D4905" s="190"/>
    </row>
    <row r="4906" spans="4:4" x14ac:dyDescent="0.2">
      <c r="D4906" s="190"/>
    </row>
    <row r="4907" spans="4:4" x14ac:dyDescent="0.2">
      <c r="D4907" s="190"/>
    </row>
    <row r="4908" spans="4:4" x14ac:dyDescent="0.2">
      <c r="D4908" s="190"/>
    </row>
    <row r="4909" spans="4:4" x14ac:dyDescent="0.2">
      <c r="D4909" s="190"/>
    </row>
    <row r="4910" spans="4:4" x14ac:dyDescent="0.2">
      <c r="D4910" s="190"/>
    </row>
    <row r="4911" spans="4:4" x14ac:dyDescent="0.2">
      <c r="D4911" s="190"/>
    </row>
    <row r="4912" spans="4:4" x14ac:dyDescent="0.2">
      <c r="D4912" s="190"/>
    </row>
    <row r="4913" spans="4:4" x14ac:dyDescent="0.2">
      <c r="D4913" s="190"/>
    </row>
    <row r="4914" spans="4:4" x14ac:dyDescent="0.2">
      <c r="D4914" s="190"/>
    </row>
    <row r="4915" spans="4:4" x14ac:dyDescent="0.2">
      <c r="D4915" s="190"/>
    </row>
    <row r="4916" spans="4:4" x14ac:dyDescent="0.2">
      <c r="D4916" s="190"/>
    </row>
    <row r="4917" spans="4:4" x14ac:dyDescent="0.2">
      <c r="D4917" s="190"/>
    </row>
    <row r="4918" spans="4:4" x14ac:dyDescent="0.2">
      <c r="D4918" s="190"/>
    </row>
    <row r="4919" spans="4:4" x14ac:dyDescent="0.2">
      <c r="D4919" s="190"/>
    </row>
    <row r="4920" spans="4:4" x14ac:dyDescent="0.2">
      <c r="D4920" s="190"/>
    </row>
    <row r="4921" spans="4:4" x14ac:dyDescent="0.2">
      <c r="D4921" s="190"/>
    </row>
    <row r="4922" spans="4:4" x14ac:dyDescent="0.2">
      <c r="D4922" s="190"/>
    </row>
    <row r="4923" spans="4:4" x14ac:dyDescent="0.2">
      <c r="D4923" s="190"/>
    </row>
    <row r="4924" spans="4:4" x14ac:dyDescent="0.2">
      <c r="D4924" s="190"/>
    </row>
    <row r="4925" spans="4:4" x14ac:dyDescent="0.2">
      <c r="D4925" s="190"/>
    </row>
    <row r="4926" spans="4:4" x14ac:dyDescent="0.2">
      <c r="D4926" s="190"/>
    </row>
    <row r="4927" spans="4:4" x14ac:dyDescent="0.2">
      <c r="D4927" s="190"/>
    </row>
    <row r="4928" spans="4:4" x14ac:dyDescent="0.2">
      <c r="D4928" s="190"/>
    </row>
    <row r="4929" spans="4:4" x14ac:dyDescent="0.2">
      <c r="D4929" s="190"/>
    </row>
    <row r="4930" spans="4:4" x14ac:dyDescent="0.2">
      <c r="D4930" s="190"/>
    </row>
    <row r="4931" spans="4:4" x14ac:dyDescent="0.2">
      <c r="D4931" s="190"/>
    </row>
    <row r="4932" spans="4:4" x14ac:dyDescent="0.2">
      <c r="D4932" s="190"/>
    </row>
    <row r="4933" spans="4:4" x14ac:dyDescent="0.2">
      <c r="D4933" s="190"/>
    </row>
    <row r="4934" spans="4:4" x14ac:dyDescent="0.2">
      <c r="D4934" s="190"/>
    </row>
    <row r="4935" spans="4:4" x14ac:dyDescent="0.2">
      <c r="D4935" s="190"/>
    </row>
    <row r="4936" spans="4:4" x14ac:dyDescent="0.2">
      <c r="D4936" s="190"/>
    </row>
    <row r="4937" spans="4:4" x14ac:dyDescent="0.2">
      <c r="D4937" s="190"/>
    </row>
    <row r="4938" spans="4:4" x14ac:dyDescent="0.2">
      <c r="D4938" s="190"/>
    </row>
    <row r="4939" spans="4:4" x14ac:dyDescent="0.2">
      <c r="D4939" s="190"/>
    </row>
    <row r="4940" spans="4:4" x14ac:dyDescent="0.2">
      <c r="D4940" s="190"/>
    </row>
    <row r="4941" spans="4:4" x14ac:dyDescent="0.2">
      <c r="D4941" s="190"/>
    </row>
    <row r="4942" spans="4:4" x14ac:dyDescent="0.2">
      <c r="D4942" s="190"/>
    </row>
    <row r="4943" spans="4:4" x14ac:dyDescent="0.2">
      <c r="D4943" s="190"/>
    </row>
    <row r="4944" spans="4:4" x14ac:dyDescent="0.2">
      <c r="D4944" s="190"/>
    </row>
    <row r="4945" spans="4:4" x14ac:dyDescent="0.2">
      <c r="D4945" s="190"/>
    </row>
    <row r="4946" spans="4:4" x14ac:dyDescent="0.2">
      <c r="D4946" s="190"/>
    </row>
    <row r="4947" spans="4:4" x14ac:dyDescent="0.2">
      <c r="D4947" s="190"/>
    </row>
    <row r="4948" spans="4:4" x14ac:dyDescent="0.2">
      <c r="D4948" s="190"/>
    </row>
    <row r="4949" spans="4:4" x14ac:dyDescent="0.2">
      <c r="D4949" s="190"/>
    </row>
    <row r="4950" spans="4:4" x14ac:dyDescent="0.2">
      <c r="D4950" s="190"/>
    </row>
    <row r="4951" spans="4:4" x14ac:dyDescent="0.2">
      <c r="D4951" s="190"/>
    </row>
    <row r="4952" spans="4:4" x14ac:dyDescent="0.2">
      <c r="D4952" s="190"/>
    </row>
    <row r="4953" spans="4:4" x14ac:dyDescent="0.2">
      <c r="D4953" s="190"/>
    </row>
    <row r="4954" spans="4:4" x14ac:dyDescent="0.2">
      <c r="D4954" s="190"/>
    </row>
    <row r="4955" spans="4:4" x14ac:dyDescent="0.2">
      <c r="D4955" s="190"/>
    </row>
    <row r="4956" spans="4:4" x14ac:dyDescent="0.2">
      <c r="D4956" s="190"/>
    </row>
    <row r="4957" spans="4:4" x14ac:dyDescent="0.2">
      <c r="D4957" s="190"/>
    </row>
    <row r="4958" spans="4:4" x14ac:dyDescent="0.2">
      <c r="D4958" s="190"/>
    </row>
    <row r="4959" spans="4:4" x14ac:dyDescent="0.2">
      <c r="D4959" s="190"/>
    </row>
    <row r="4960" spans="4:4" x14ac:dyDescent="0.2">
      <c r="D4960" s="190"/>
    </row>
    <row r="4961" spans="4:4" x14ac:dyDescent="0.2">
      <c r="D4961" s="190"/>
    </row>
    <row r="4962" spans="4:4" x14ac:dyDescent="0.2">
      <c r="D4962" s="190"/>
    </row>
    <row r="4963" spans="4:4" x14ac:dyDescent="0.2">
      <c r="D4963" s="190"/>
    </row>
    <row r="4964" spans="4:4" x14ac:dyDescent="0.2">
      <c r="D4964" s="190"/>
    </row>
    <row r="4965" spans="4:4" x14ac:dyDescent="0.2">
      <c r="D4965" s="190"/>
    </row>
    <row r="4966" spans="4:4" x14ac:dyDescent="0.2">
      <c r="D4966" s="190"/>
    </row>
    <row r="4967" spans="4:4" x14ac:dyDescent="0.2">
      <c r="D4967" s="190"/>
    </row>
    <row r="4968" spans="4:4" x14ac:dyDescent="0.2">
      <c r="D4968" s="190"/>
    </row>
    <row r="4969" spans="4:4" x14ac:dyDescent="0.2">
      <c r="D4969" s="190"/>
    </row>
    <row r="4970" spans="4:4" x14ac:dyDescent="0.2">
      <c r="D4970" s="190"/>
    </row>
    <row r="4971" spans="4:4" x14ac:dyDescent="0.2">
      <c r="D4971" s="190"/>
    </row>
    <row r="4972" spans="4:4" x14ac:dyDescent="0.2">
      <c r="D4972" s="190"/>
    </row>
    <row r="4973" spans="4:4" x14ac:dyDescent="0.2">
      <c r="D4973" s="190"/>
    </row>
    <row r="4974" spans="4:4" x14ac:dyDescent="0.2">
      <c r="D4974" s="190"/>
    </row>
    <row r="4975" spans="4:4" x14ac:dyDescent="0.2">
      <c r="D4975" s="190"/>
    </row>
    <row r="4976" spans="4:4" x14ac:dyDescent="0.2">
      <c r="D4976" s="190"/>
    </row>
    <row r="4977" spans="4:4" x14ac:dyDescent="0.2">
      <c r="D4977" s="190"/>
    </row>
    <row r="4978" spans="4:4" x14ac:dyDescent="0.2">
      <c r="D4978" s="190"/>
    </row>
    <row r="4979" spans="4:4" x14ac:dyDescent="0.2">
      <c r="D4979" s="190"/>
    </row>
    <row r="4980" spans="4:4" x14ac:dyDescent="0.2">
      <c r="D4980" s="190"/>
    </row>
    <row r="4981" spans="4:4" x14ac:dyDescent="0.2">
      <c r="D4981" s="190"/>
    </row>
    <row r="4982" spans="4:4" x14ac:dyDescent="0.2">
      <c r="D4982" s="190"/>
    </row>
    <row r="4983" spans="4:4" x14ac:dyDescent="0.2">
      <c r="D4983" s="190"/>
    </row>
    <row r="4984" spans="4:4" x14ac:dyDescent="0.2">
      <c r="D4984" s="190"/>
    </row>
    <row r="4985" spans="4:4" x14ac:dyDescent="0.2">
      <c r="D4985" s="190"/>
    </row>
    <row r="4986" spans="4:4" x14ac:dyDescent="0.2">
      <c r="D4986" s="190"/>
    </row>
    <row r="4987" spans="4:4" x14ac:dyDescent="0.2">
      <c r="D4987" s="190"/>
    </row>
    <row r="4988" spans="4:4" x14ac:dyDescent="0.2">
      <c r="D4988" s="190"/>
    </row>
    <row r="4989" spans="4:4" x14ac:dyDescent="0.2">
      <c r="D4989" s="190"/>
    </row>
    <row r="4990" spans="4:4" x14ac:dyDescent="0.2">
      <c r="D4990" s="190"/>
    </row>
    <row r="4991" spans="4:4" x14ac:dyDescent="0.2">
      <c r="D4991" s="190"/>
    </row>
    <row r="4992" spans="4:4" x14ac:dyDescent="0.2">
      <c r="D4992" s="190"/>
    </row>
    <row r="4993" spans="4:4" x14ac:dyDescent="0.2">
      <c r="D4993" s="190"/>
    </row>
    <row r="4994" spans="4:4" x14ac:dyDescent="0.2">
      <c r="D4994" s="190"/>
    </row>
    <row r="4995" spans="4:4" x14ac:dyDescent="0.2">
      <c r="D4995" s="190"/>
    </row>
    <row r="4996" spans="4:4" x14ac:dyDescent="0.2">
      <c r="D4996" s="190"/>
    </row>
    <row r="4997" spans="4:4" x14ac:dyDescent="0.2">
      <c r="D4997" s="190"/>
    </row>
    <row r="4998" spans="4:4" x14ac:dyDescent="0.2">
      <c r="D4998" s="190"/>
    </row>
    <row r="4999" spans="4:4" x14ac:dyDescent="0.2">
      <c r="D4999" s="190"/>
    </row>
    <row r="5000" spans="4:4" x14ac:dyDescent="0.2">
      <c r="D5000" s="190"/>
    </row>
  </sheetData>
  <sheetProtection algorithmName="SHA-512" hashValue="QyfNzSFi9Lzon5iJjaYj1D30fVgtlJUBHLBNBlaCZ0jhmVaoV1FVdMuvMtJd8Hf1Yl6Q8fPxb8YfrwmGHWlYlw==" saltValue="xxUE/40XRw06LmsdbBaLug==" spinCount="100000" sheet="1"/>
  <mergeCells count="37">
    <mergeCell ref="C147:G147"/>
    <mergeCell ref="C119:G119"/>
    <mergeCell ref="C124:G124"/>
    <mergeCell ref="C126:G126"/>
    <mergeCell ref="C128:G128"/>
    <mergeCell ref="C131:G131"/>
    <mergeCell ref="C136:G136"/>
    <mergeCell ref="C94:G94"/>
    <mergeCell ref="C103:G103"/>
    <mergeCell ref="C104:G104"/>
    <mergeCell ref="C107:G107"/>
    <mergeCell ref="C111:G111"/>
    <mergeCell ref="C116:G116"/>
    <mergeCell ref="C60:G60"/>
    <mergeCell ref="C71:G71"/>
    <mergeCell ref="C74:G74"/>
    <mergeCell ref="C79:G79"/>
    <mergeCell ref="C83:G83"/>
    <mergeCell ref="C86:G86"/>
    <mergeCell ref="C46:G46"/>
    <mergeCell ref="C47:G47"/>
    <mergeCell ref="C50:G50"/>
    <mergeCell ref="C52:G52"/>
    <mergeCell ref="C55:G55"/>
    <mergeCell ref="C56:G56"/>
    <mergeCell ref="C17:G17"/>
    <mergeCell ref="C20:G20"/>
    <mergeCell ref="C23:G23"/>
    <mergeCell ref="C24:G24"/>
    <mergeCell ref="C27:G27"/>
    <mergeCell ref="C33:G33"/>
    <mergeCell ref="A1:G1"/>
    <mergeCell ref="C2:G2"/>
    <mergeCell ref="C3:G3"/>
    <mergeCell ref="C4:G4"/>
    <mergeCell ref="C10:G10"/>
    <mergeCell ref="C14:G14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46</vt:i4>
      </vt:variant>
    </vt:vector>
  </HeadingPairs>
  <TitlesOfParts>
    <vt:vector size="50" baseType="lpstr">
      <vt:lpstr>Pokyny pro vyplnění</vt:lpstr>
      <vt:lpstr>Stavba</vt:lpstr>
      <vt:lpstr>VzorPolozky</vt:lpstr>
      <vt:lpstr>1 3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 3 Pol'!Názvy_tisku</vt:lpstr>
      <vt:lpstr>oadresa</vt:lpstr>
      <vt:lpstr>Stavba!Objednatel</vt:lpstr>
      <vt:lpstr>Stavba!Objekt</vt:lpstr>
      <vt:lpstr>'1 3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spravce</dc:creator>
  <cp:lastModifiedBy>spravce</cp:lastModifiedBy>
  <cp:lastPrinted>2014-02-28T09:52:57Z</cp:lastPrinted>
  <dcterms:created xsi:type="dcterms:W3CDTF">2009-04-08T07:15:50Z</dcterms:created>
  <dcterms:modified xsi:type="dcterms:W3CDTF">2020-11-16T11:20:21Z</dcterms:modified>
</cp:coreProperties>
</file>