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5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list'!$G$2</definedName>
    <definedName name="MJ">'Krycí list'!$G$5</definedName>
    <definedName name="Mont">Rekapitulace!$H$17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Položky!$A$1:$G$169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Rekapitulace!$F$17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Rekapitulace!$E$22</definedName>
    <definedName name="VRNnazev">Rekapitulace!$A$22</definedName>
    <definedName name="VRNproc">Rekapitulace!$F$22</definedName>
    <definedName name="VRNzakl">Rekapitulace!$G$22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4525"/>
</workbook>
</file>

<file path=xl/calcChain.xml><?xml version="1.0" encoding="utf-8"?>
<calcChain xmlns="http://schemas.openxmlformats.org/spreadsheetml/2006/main">
  <c r="BE168" i="3" l="1"/>
  <c r="BD168" i="3"/>
  <c r="BC168" i="3"/>
  <c r="BA168" i="3"/>
  <c r="G168" i="3"/>
  <c r="BB168" i="3" s="1"/>
  <c r="BE166" i="3"/>
  <c r="BD166" i="3"/>
  <c r="BC166" i="3"/>
  <c r="BA166" i="3"/>
  <c r="G166" i="3"/>
  <c r="BB166" i="3" s="1"/>
  <c r="BE162" i="3"/>
  <c r="BD162" i="3"/>
  <c r="BC162" i="3"/>
  <c r="BA162" i="3"/>
  <c r="G162" i="3"/>
  <c r="BB162" i="3" s="1"/>
  <c r="BE158" i="3"/>
  <c r="BD158" i="3"/>
  <c r="BC158" i="3"/>
  <c r="BB158" i="3"/>
  <c r="BA158" i="3"/>
  <c r="G158" i="3"/>
  <c r="BE148" i="3"/>
  <c r="BD148" i="3"/>
  <c r="BC148" i="3"/>
  <c r="BA148" i="3"/>
  <c r="G148" i="3"/>
  <c r="BB148" i="3" s="1"/>
  <c r="BE144" i="3"/>
  <c r="BD144" i="3"/>
  <c r="BC144" i="3"/>
  <c r="BA144" i="3"/>
  <c r="G144" i="3"/>
  <c r="BB144" i="3" s="1"/>
  <c r="B16" i="2"/>
  <c r="A16" i="2"/>
  <c r="BE169" i="3"/>
  <c r="I16" i="2" s="1"/>
  <c r="C169" i="3"/>
  <c r="BE141" i="3"/>
  <c r="BD141" i="3"/>
  <c r="BC141" i="3"/>
  <c r="BA141" i="3"/>
  <c r="G141" i="3"/>
  <c r="BB141" i="3" s="1"/>
  <c r="BE138" i="3"/>
  <c r="BD138" i="3"/>
  <c r="BC138" i="3"/>
  <c r="BA138" i="3"/>
  <c r="G138" i="3"/>
  <c r="BB138" i="3" s="1"/>
  <c r="BE136" i="3"/>
  <c r="BD136" i="3"/>
  <c r="BC136" i="3"/>
  <c r="BA136" i="3"/>
  <c r="G136" i="3"/>
  <c r="BB136" i="3" s="1"/>
  <c r="BE134" i="3"/>
  <c r="BD134" i="3"/>
  <c r="BC134" i="3"/>
  <c r="BA134" i="3"/>
  <c r="G134" i="3"/>
  <c r="BB134" i="3" s="1"/>
  <c r="BE121" i="3"/>
  <c r="BD121" i="3"/>
  <c r="BC121" i="3"/>
  <c r="BA121" i="3"/>
  <c r="G121" i="3"/>
  <c r="BB121" i="3" s="1"/>
  <c r="BE109" i="3"/>
  <c r="BD109" i="3"/>
  <c r="BC109" i="3"/>
  <c r="BA109" i="3"/>
  <c r="G109" i="3"/>
  <c r="BB109" i="3" s="1"/>
  <c r="BE105" i="3"/>
  <c r="BD105" i="3"/>
  <c r="BC105" i="3"/>
  <c r="BB105" i="3"/>
  <c r="BA105" i="3"/>
  <c r="G105" i="3"/>
  <c r="BE98" i="3"/>
  <c r="BD98" i="3"/>
  <c r="BC98" i="3"/>
  <c r="BA98" i="3"/>
  <c r="G98" i="3"/>
  <c r="BB98" i="3" s="1"/>
  <c r="BE95" i="3"/>
  <c r="BD95" i="3"/>
  <c r="BC95" i="3"/>
  <c r="BA95" i="3"/>
  <c r="G95" i="3"/>
  <c r="BB95" i="3" s="1"/>
  <c r="BE93" i="3"/>
  <c r="BD93" i="3"/>
  <c r="BC93" i="3"/>
  <c r="BA93" i="3"/>
  <c r="G93" i="3"/>
  <c r="BB93" i="3" s="1"/>
  <c r="BE91" i="3"/>
  <c r="BD91" i="3"/>
  <c r="BC91" i="3"/>
  <c r="BA91" i="3"/>
  <c r="G91" i="3"/>
  <c r="BB91" i="3" s="1"/>
  <c r="BE87" i="3"/>
  <c r="BD87" i="3"/>
  <c r="BC87" i="3"/>
  <c r="BC142" i="3" s="1"/>
  <c r="G15" i="2" s="1"/>
  <c r="BA87" i="3"/>
  <c r="BA142" i="3" s="1"/>
  <c r="E15" i="2" s="1"/>
  <c r="G87" i="3"/>
  <c r="BB87" i="3" s="1"/>
  <c r="B15" i="2"/>
  <c r="A15" i="2"/>
  <c r="BE142" i="3"/>
  <c r="I15" i="2" s="1"/>
  <c r="C142" i="3"/>
  <c r="BE84" i="3"/>
  <c r="BE85" i="3" s="1"/>
  <c r="I14" i="2" s="1"/>
  <c r="BD84" i="3"/>
  <c r="BD85" i="3" s="1"/>
  <c r="H14" i="2" s="1"/>
  <c r="BC84" i="3"/>
  <c r="BC85" i="3" s="1"/>
  <c r="G14" i="2" s="1"/>
  <c r="BB84" i="3"/>
  <c r="BB85" i="3" s="1"/>
  <c r="F14" i="2" s="1"/>
  <c r="G84" i="3"/>
  <c r="BA84" i="3" s="1"/>
  <c r="BA85" i="3" s="1"/>
  <c r="E14" i="2" s="1"/>
  <c r="B14" i="2"/>
  <c r="A14" i="2"/>
  <c r="C85" i="3"/>
  <c r="BE81" i="3"/>
  <c r="BD81" i="3"/>
  <c r="BD82" i="3" s="1"/>
  <c r="H13" i="2" s="1"/>
  <c r="BC81" i="3"/>
  <c r="BC82" i="3" s="1"/>
  <c r="G13" i="2" s="1"/>
  <c r="BB81" i="3"/>
  <c r="BB82" i="3" s="1"/>
  <c r="F13" i="2" s="1"/>
  <c r="G81" i="3"/>
  <c r="BA81" i="3" s="1"/>
  <c r="BA82" i="3" s="1"/>
  <c r="E13" i="2" s="1"/>
  <c r="B13" i="2"/>
  <c r="A13" i="2"/>
  <c r="BE82" i="3"/>
  <c r="I13" i="2" s="1"/>
  <c r="C82" i="3"/>
  <c r="BE78" i="3"/>
  <c r="BE79" i="3" s="1"/>
  <c r="I12" i="2" s="1"/>
  <c r="BD78" i="3"/>
  <c r="BD79" i="3" s="1"/>
  <c r="H12" i="2" s="1"/>
  <c r="BC78" i="3"/>
  <c r="BC79" i="3" s="1"/>
  <c r="G12" i="2" s="1"/>
  <c r="BB78" i="3"/>
  <c r="BB79" i="3" s="1"/>
  <c r="F12" i="2" s="1"/>
  <c r="G78" i="3"/>
  <c r="BA78" i="3" s="1"/>
  <c r="BA79" i="3" s="1"/>
  <c r="E12" i="2" s="1"/>
  <c r="B12" i="2"/>
  <c r="A12" i="2"/>
  <c r="C79" i="3"/>
  <c r="BE74" i="3"/>
  <c r="BD74" i="3"/>
  <c r="BC74" i="3"/>
  <c r="BB74" i="3"/>
  <c r="G74" i="3"/>
  <c r="BA74" i="3" s="1"/>
  <c r="BE72" i="3"/>
  <c r="BD72" i="3"/>
  <c r="BC72" i="3"/>
  <c r="BC76" i="3" s="1"/>
  <c r="G11" i="2" s="1"/>
  <c r="BB72" i="3"/>
  <c r="G72" i="3"/>
  <c r="BA72" i="3" s="1"/>
  <c r="BE70" i="3"/>
  <c r="BD70" i="3"/>
  <c r="BC70" i="3"/>
  <c r="BB70" i="3"/>
  <c r="G70" i="3"/>
  <c r="BA70" i="3" s="1"/>
  <c r="B11" i="2"/>
  <c r="A11" i="2"/>
  <c r="C76" i="3"/>
  <c r="BE67" i="3"/>
  <c r="BD67" i="3"/>
  <c r="BC67" i="3"/>
  <c r="BB67" i="3"/>
  <c r="G67" i="3"/>
  <c r="BA67" i="3" s="1"/>
  <c r="BE60" i="3"/>
  <c r="BD60" i="3"/>
  <c r="BC60" i="3"/>
  <c r="BB60" i="3"/>
  <c r="G60" i="3"/>
  <c r="BA60" i="3" s="1"/>
  <c r="BE52" i="3"/>
  <c r="BD52" i="3"/>
  <c r="BC52" i="3"/>
  <c r="BC68" i="3" s="1"/>
  <c r="G10" i="2" s="1"/>
  <c r="BB52" i="3"/>
  <c r="G52" i="3"/>
  <c r="BA52" i="3" s="1"/>
  <c r="B10" i="2"/>
  <c r="A10" i="2"/>
  <c r="C68" i="3"/>
  <c r="BE49" i="3"/>
  <c r="BD49" i="3"/>
  <c r="BD50" i="3" s="1"/>
  <c r="H9" i="2" s="1"/>
  <c r="BC49" i="3"/>
  <c r="BC50" i="3" s="1"/>
  <c r="G9" i="2" s="1"/>
  <c r="BB49" i="3"/>
  <c r="BB50" i="3" s="1"/>
  <c r="F9" i="2" s="1"/>
  <c r="G49" i="3"/>
  <c r="BA49" i="3" s="1"/>
  <c r="BA50" i="3" s="1"/>
  <c r="E9" i="2" s="1"/>
  <c r="B9" i="2"/>
  <c r="A9" i="2"/>
  <c r="BE50" i="3"/>
  <c r="I9" i="2" s="1"/>
  <c r="C50" i="3"/>
  <c r="BE46" i="3"/>
  <c r="BD46" i="3"/>
  <c r="BC46" i="3"/>
  <c r="BB46" i="3"/>
  <c r="G46" i="3"/>
  <c r="BA46" i="3" s="1"/>
  <c r="BE39" i="3"/>
  <c r="BD39" i="3"/>
  <c r="BC39" i="3"/>
  <c r="BB39" i="3"/>
  <c r="G39" i="3"/>
  <c r="BA39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1" i="3"/>
  <c r="BD31" i="3"/>
  <c r="BC31" i="3"/>
  <c r="BB31" i="3"/>
  <c r="G31" i="3"/>
  <c r="BA31" i="3" s="1"/>
  <c r="BE30" i="3"/>
  <c r="BD30" i="3"/>
  <c r="BC30" i="3"/>
  <c r="BC47" i="3" s="1"/>
  <c r="G8" i="2" s="1"/>
  <c r="BB30" i="3"/>
  <c r="G30" i="3"/>
  <c r="BA30" i="3" s="1"/>
  <c r="BE23" i="3"/>
  <c r="BD23" i="3"/>
  <c r="BD47" i="3" s="1"/>
  <c r="H8" i="2" s="1"/>
  <c r="BC23" i="3"/>
  <c r="BB23" i="3"/>
  <c r="G23" i="3"/>
  <c r="B8" i="2"/>
  <c r="A8" i="2"/>
  <c r="C47" i="3"/>
  <c r="BE9" i="3"/>
  <c r="BD9" i="3"/>
  <c r="BC9" i="3"/>
  <c r="BB9" i="3"/>
  <c r="G9" i="3"/>
  <c r="BA9" i="3" s="1"/>
  <c r="BE8" i="3"/>
  <c r="BD8" i="3"/>
  <c r="BD21" i="3" s="1"/>
  <c r="H7" i="2" s="1"/>
  <c r="BC8" i="3"/>
  <c r="BC21" i="3" s="1"/>
  <c r="G7" i="2" s="1"/>
  <c r="BB8" i="3"/>
  <c r="G8" i="3"/>
  <c r="BA8" i="3" s="1"/>
  <c r="B7" i="2"/>
  <c r="A7" i="2"/>
  <c r="BE21" i="3"/>
  <c r="I7" i="2" s="1"/>
  <c r="C21" i="3"/>
  <c r="E4" i="3"/>
  <c r="C4" i="3"/>
  <c r="F3" i="3"/>
  <c r="C3" i="3"/>
  <c r="H23" i="2"/>
  <c r="G23" i="1" s="1"/>
  <c r="G22" i="1" s="1"/>
  <c r="G22" i="2"/>
  <c r="I22" i="2" s="1"/>
  <c r="C2" i="2"/>
  <c r="C1" i="2"/>
  <c r="C33" i="1"/>
  <c r="F33" i="1" s="1"/>
  <c r="C31" i="1"/>
  <c r="C9" i="1"/>
  <c r="G7" i="1"/>
  <c r="D2" i="1"/>
  <c r="C2" i="1"/>
  <c r="BA169" i="3" l="1"/>
  <c r="E16" i="2" s="1"/>
  <c r="BC169" i="3"/>
  <c r="G16" i="2" s="1"/>
  <c r="G17" i="2" s="1"/>
  <c r="C18" i="1" s="1"/>
  <c r="BB169" i="3"/>
  <c r="F16" i="2" s="1"/>
  <c r="BE68" i="3"/>
  <c r="I10" i="2" s="1"/>
  <c r="BB76" i="3"/>
  <c r="F11" i="2" s="1"/>
  <c r="BB68" i="3"/>
  <c r="F10" i="2" s="1"/>
  <c r="BE47" i="3"/>
  <c r="I8" i="2" s="1"/>
  <c r="BE76" i="3"/>
  <c r="I11" i="2" s="1"/>
  <c r="G47" i="3"/>
  <c r="BA21" i="3"/>
  <c r="E7" i="2" s="1"/>
  <c r="BB47" i="3"/>
  <c r="F8" i="2" s="1"/>
  <c r="BD142" i="3"/>
  <c r="H15" i="2" s="1"/>
  <c r="I17" i="2"/>
  <c r="C21" i="1" s="1"/>
  <c r="BB21" i="3"/>
  <c r="F7" i="2" s="1"/>
  <c r="BD68" i="3"/>
  <c r="H10" i="2" s="1"/>
  <c r="BD76" i="3"/>
  <c r="H11" i="2" s="1"/>
  <c r="G169" i="3"/>
  <c r="BD169" i="3"/>
  <c r="H16" i="2" s="1"/>
  <c r="BA68" i="3"/>
  <c r="E10" i="2" s="1"/>
  <c r="BA76" i="3"/>
  <c r="E11" i="2" s="1"/>
  <c r="BB142" i="3"/>
  <c r="F15" i="2" s="1"/>
  <c r="G21" i="3"/>
  <c r="BA23" i="3"/>
  <c r="BA47" i="3" s="1"/>
  <c r="E8" i="2" s="1"/>
  <c r="G50" i="3"/>
  <c r="G68" i="3"/>
  <c r="G76" i="3"/>
  <c r="G79" i="3"/>
  <c r="G82" i="3"/>
  <c r="G85" i="3"/>
  <c r="G142" i="3"/>
  <c r="H17" i="2" l="1"/>
  <c r="C17" i="1" s="1"/>
  <c r="F17" i="2"/>
  <c r="C16" i="1" s="1"/>
  <c r="E17" i="2"/>
  <c r="C15" i="1" s="1"/>
  <c r="C19" i="1" l="1"/>
  <c r="C22" i="1" s="1"/>
  <c r="C23" i="1" s="1"/>
  <c r="F30" i="1" s="1"/>
  <c r="F31" i="1"/>
  <c r="F34" i="1" s="1"/>
</calcChain>
</file>

<file path=xl/sharedStrings.xml><?xml version="1.0" encoding="utf-8"?>
<sst xmlns="http://schemas.openxmlformats.org/spreadsheetml/2006/main" count="463" uniqueCount="275">
  <si>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</si>
  <si>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</si>
  <si>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</si>
  <si>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</si>
  <si>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</si>
  <si>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</si>
  <si>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</si>
  <si>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</si>
  <si>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</si>
  <si>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</si>
  <si>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</si>
  <si>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</si>
  <si>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</si>
  <si>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</si>
  <si>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</si>
  <si>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</si>
  <si>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</si>
  <si>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</si>
  <si>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</si>
  <si>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</si>
  <si>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</si>
  <si>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</si>
  <si>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</si>
  <si>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</si>
  <si>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</si>
  <si>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</si>
  <si>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</si>
  <si>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</si>
  <si>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</si>
  <si>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</si>
  <si>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</si>
  <si>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</si>
  <si>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</si>
  <si>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</si>
  <si>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</si>
  <si>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</si>
  <si>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</si>
  <si>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</si>
  <si>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</si>
  <si>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</si>
  <si>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</si>
  <si>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</si>
  <si>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</si>
  <si>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</si>
  <si>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</si>
  <si>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</si>
  <si>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</si>
  <si>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</si>
  <si>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</si>
  <si>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</si>
  <si>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</si>
  <si>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</si>
  <si>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</si>
  <si>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</si>
  <si>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</si>
  <si>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</si>
  <si>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</si>
  <si>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</si>
  <si>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</si>
  <si>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</si>
  <si>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</si>
  <si>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</si>
  <si>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</si>
  <si>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</si>
  <si>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</si>
  <si>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</si>
  <si>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</si>
  <si>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</si>
  <si>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</si>
  <si>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</si>
  <si>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</si>
  <si>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</si>
  <si>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</si>
  <si>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</si>
  <si>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</si>
  <si>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</si>
  <si>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</si>
  <si>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</si>
  <si>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</si>
  <si>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SO 01</t>
  </si>
  <si>
    <t>Oprava voliéry s vyhlídkou u tapírů</t>
  </si>
  <si>
    <t>Stavební část - lávka</t>
  </si>
  <si>
    <t>005 1</t>
  </si>
  <si>
    <t>Vedlejší náklady stavby</t>
  </si>
  <si>
    <t>005111010</t>
  </si>
  <si>
    <t xml:space="preserve">Geodetické práce před zahájením a během výstavby </t>
  </si>
  <si>
    <t>soubor</t>
  </si>
  <si>
    <t>005121010</t>
  </si>
  <si>
    <t xml:space="preserve">Zařízení staveniště - zřízení, provoz, odstranění </t>
  </si>
  <si>
    <t xml:space="preserve">Komplet zahrnuje :		</t>
  </si>
  <si>
    <t>-zřízení objektů ZS vč.bezpečnost.opatření, oplocení atp.</t>
  </si>
  <si>
    <t>-zřízení přípojek médií k objektům ZS</t>
  </si>
  <si>
    <t>-zřízení odběrných míst NN a vody s měřením</t>
  </si>
  <si>
    <t>- provozní náklady na energie</t>
  </si>
  <si>
    <t>- náklady na vybavení objektů ZS</t>
  </si>
  <si>
    <t>- náklady na údržbu objektů ZS</t>
  </si>
  <si>
    <t>- náklady na úklid ploch  ZS a společných ploch, příjezdu apod.</t>
  </si>
  <si>
    <t>- náklady spojené s likvidací objektů ZS</t>
  </si>
  <si>
    <t>- náklady na uvedení ploch a zařízení využívaných</t>
  </si>
  <si>
    <t>pro ZS do původního stavu</t>
  </si>
  <si>
    <t>132201210R00</t>
  </si>
  <si>
    <t xml:space="preserve">Hloubení rýh š.do 200 cm hor.3 do 50 m3,STROJNĚ </t>
  </si>
  <si>
    <t>m3</t>
  </si>
  <si>
    <t>patky:0,80*0,80*1,20*4</t>
  </si>
  <si>
    <t>0,70*0,65*1,20*2</t>
  </si>
  <si>
    <t>1,80*0,80*1,20*2</t>
  </si>
  <si>
    <t>3,14*0,35*0,35*1,20*17</t>
  </si>
  <si>
    <t>3,14*0,20*0,20*1,20*1</t>
  </si>
  <si>
    <t>probarv. beton:(10,00+4,00)*0,20</t>
  </si>
  <si>
    <t>132201219R00</t>
  </si>
  <si>
    <t xml:space="preserve">Příplatek za lepivost - hloubení rýh 200cm v hor.3 </t>
  </si>
  <si>
    <t>162701105R00</t>
  </si>
  <si>
    <t xml:space="preserve">Vodorovné přemístění výkopku z hor.1-4 do 10000 m </t>
  </si>
  <si>
    <t>výkop:18,4176</t>
  </si>
  <si>
    <t>obsyp:-2,00</t>
  </si>
  <si>
    <t>162701109R00</t>
  </si>
  <si>
    <t>Příplatek k vod. přemístění hor.1-4 za další 1 km do 15km</t>
  </si>
  <si>
    <t>16,4176*5</t>
  </si>
  <si>
    <t>171201201R00</t>
  </si>
  <si>
    <t xml:space="preserve">Uložení sypaniny na skl.-sypanina na výšku přes 2m </t>
  </si>
  <si>
    <t>175101201R00</t>
  </si>
  <si>
    <t xml:space="preserve">Obsyp objektu bez prohození sypaniny </t>
  </si>
  <si>
    <t>kolem bet. konstrukcí:2,00</t>
  </si>
  <si>
    <t>181101102R00</t>
  </si>
  <si>
    <t xml:space="preserve">Úprava pláně v zářezech v hor. 1-4, se zhutněním </t>
  </si>
  <si>
    <t>m2</t>
  </si>
  <si>
    <t>zákl.patky:0,80*0,80*4</t>
  </si>
  <si>
    <t>0,70*0,65*2</t>
  </si>
  <si>
    <t>1,80*0,80*2</t>
  </si>
  <si>
    <t>3,14*0,70*17</t>
  </si>
  <si>
    <t>3,14*0,40</t>
  </si>
  <si>
    <t>probarv. beton:10,00+4,00</t>
  </si>
  <si>
    <t>199000002R00</t>
  </si>
  <si>
    <t xml:space="preserve">Poplatek za skládku horniny 1- 4 </t>
  </si>
  <si>
    <t>11</t>
  </si>
  <si>
    <t>Přípravné a přidružené práce</t>
  </si>
  <si>
    <t>PC 11 - 001</t>
  </si>
  <si>
    <t xml:space="preserve">Zatěžovací zkouška únosnosti základové spáry </t>
  </si>
  <si>
    <t>kpl</t>
  </si>
  <si>
    <t>2</t>
  </si>
  <si>
    <t>Základy a zvláštní zakládání</t>
  </si>
  <si>
    <t>275313621R00</t>
  </si>
  <si>
    <t xml:space="preserve">Beton základových patek prostý C 20/25 </t>
  </si>
  <si>
    <t>0,80*0,80*1,00*4</t>
  </si>
  <si>
    <t>0,70*0,65*1,00*2</t>
  </si>
  <si>
    <t>1,80*0,80*1,00*2</t>
  </si>
  <si>
    <t>3,14*0,35*0,35*1,00*17</t>
  </si>
  <si>
    <t>3,14*0,20*0,20*1,00*1</t>
  </si>
  <si>
    <t>Mezisoučet</t>
  </si>
  <si>
    <t>bet. do výkopu 3,5%:13,0147*0,035</t>
  </si>
  <si>
    <t>275351215R00</t>
  </si>
  <si>
    <t xml:space="preserve">Bednění stěn základových patek - zřízení </t>
  </si>
  <si>
    <t>(0,80+0,80)*2*0,10*4</t>
  </si>
  <si>
    <t>(0,65*2+0,70)*0,10*2</t>
  </si>
  <si>
    <t>(1,80+0,80)*2*0,10*1</t>
  </si>
  <si>
    <t>(0,70+1,80+0,80+0,70)*0,10</t>
  </si>
  <si>
    <t>kruhové:3,14*0,70*0,10*17</t>
  </si>
  <si>
    <t>3,14*0,40*0,10*1</t>
  </si>
  <si>
    <t>275351216R00</t>
  </si>
  <si>
    <t xml:space="preserve">Bednění stěn základových patek - odstranění </t>
  </si>
  <si>
    <t>5</t>
  </si>
  <si>
    <t>Komunikace</t>
  </si>
  <si>
    <t>564831111R00</t>
  </si>
  <si>
    <t xml:space="preserve">Podklad ze štěrkodrti po zhutnění tloušťky 10 cm </t>
  </si>
  <si>
    <t>probarvený beton:10,00+4,00</t>
  </si>
  <si>
    <t>631361921RT2</t>
  </si>
  <si>
    <t>Výztuž mazanin svařovanou sítí průměr drátu  5,0, oka 100/100 mm</t>
  </si>
  <si>
    <t>t</t>
  </si>
  <si>
    <t>3,08kg/m2:(10,00+4,00)*3,08/1000*1,25</t>
  </si>
  <si>
    <t>PC 5 - 001</t>
  </si>
  <si>
    <t xml:space="preserve">Probarvený betonový kryt tl.100 mm, kartáčovaný </t>
  </si>
  <si>
    <t>(10,00+4,00)*0,10</t>
  </si>
  <si>
    <t>95</t>
  </si>
  <si>
    <t>Dokončovací konstrukce na pozemních stavbách</t>
  </si>
  <si>
    <t>952901411R00</t>
  </si>
  <si>
    <t xml:space="preserve">Vyčištění ostatních objektů </t>
  </si>
  <si>
    <t>96</t>
  </si>
  <si>
    <t>Bourání konstrukcí</t>
  </si>
  <si>
    <t>PC 96 - 001</t>
  </si>
  <si>
    <t>Demontáž původní vyhlídky s voliérou vč. likvidace, odvozu a poplatku</t>
  </si>
  <si>
    <t>99</t>
  </si>
  <si>
    <t>Staveništní přesun hmot</t>
  </si>
  <si>
    <t>998011001R00</t>
  </si>
  <si>
    <t xml:space="preserve">Přesun hmot výšky do 6 m </t>
  </si>
  <si>
    <t>762</t>
  </si>
  <si>
    <t>Konstrukce tesařské</t>
  </si>
  <si>
    <t>PC 762 - 000</t>
  </si>
  <si>
    <t xml:space="preserve">Kompletní popis výrobků viz PD </t>
  </si>
  <si>
    <t>Jednotková cena všech výrobků musí být komplexní (agregovaná) a musí zahrnovat kompletní montáž a dodávku materiálů vč.ztratného, tmelů, spojovacího materiálu, kotvení, kování, zámků, apod, pomocných konstrukcí, konečnou povrchovou úpravu, manipulaci a dopravu.</t>
  </si>
  <si>
    <t>Výrobky musí obsahovat kompletní součásti vč. ochraných, ukončovacích a dokončovacích materiálů a prací</t>
  </si>
  <si>
    <t>Dále musí splňovat požární odolnost a barevnost.</t>
  </si>
  <si>
    <t>762523108R00</t>
  </si>
  <si>
    <t xml:space="preserve">Položení podlah hoblovaných na sraz z fošen </t>
  </si>
  <si>
    <t>P2:75,00</t>
  </si>
  <si>
    <t>762595000R00</t>
  </si>
  <si>
    <t xml:space="preserve">Spojovací a ochranné prostředky k položení podlah </t>
  </si>
  <si>
    <t>75,00*0,05</t>
  </si>
  <si>
    <t>762712110R00</t>
  </si>
  <si>
    <t xml:space="preserve">Montáž vázaných konstrukcí hraněných do 120 cm2 </t>
  </si>
  <si>
    <t>m</t>
  </si>
  <si>
    <t>P1 80/80:105,00</t>
  </si>
  <si>
    <t>Z1 50/50:120,00</t>
  </si>
  <si>
    <t>762712120R00</t>
  </si>
  <si>
    <t xml:space="preserve">Montáž vázaných konstrukcí hraněných do 224 cm2 </t>
  </si>
  <si>
    <t>SL1 140/140:3,60*2</t>
  </si>
  <si>
    <t>SL2 140/140:3,40*2</t>
  </si>
  <si>
    <t>SL3 140/140:2,80*3</t>
  </si>
  <si>
    <t>SL4 140/140:1,35*21</t>
  </si>
  <si>
    <t>K1 100/140:4,50*4</t>
  </si>
  <si>
    <t>K2 100/140:3,50*3</t>
  </si>
  <si>
    <t>762712130R00</t>
  </si>
  <si>
    <t xml:space="preserve">Montáž vázaných konstrukcí hraněných do 288 cm2 </t>
  </si>
  <si>
    <t>V1 140/180:6,50*1</t>
  </si>
  <si>
    <t>V2 140/180:3,30*2</t>
  </si>
  <si>
    <t>SP 140/180:3,00*2</t>
  </si>
  <si>
    <t>762795000R00</t>
  </si>
  <si>
    <t xml:space="preserve">Spojovací prostředky pro vázané konstrukce </t>
  </si>
  <si>
    <t>P1 80/80:0,08*0,08*105,00</t>
  </si>
  <si>
    <t>SL1 140/140:0,14*0,14*3,60*2</t>
  </si>
  <si>
    <t>SL2 140/140:0,14*0,14*3,40*2</t>
  </si>
  <si>
    <t>SL3 140/140:0,14*0,14*2,80*3</t>
  </si>
  <si>
    <t>SL4 140/140:0,14*0,14*1,35*21</t>
  </si>
  <si>
    <t>K1 100/140:0,10*0,14*4,50*4</t>
  </si>
  <si>
    <t>K2 100/140:0,10*0,14*3,50*3</t>
  </si>
  <si>
    <t>Z1 50/50:0,05*0,05*120,00</t>
  </si>
  <si>
    <t>V1 140/180:0,14*0,18*6,50*1</t>
  </si>
  <si>
    <t>V2 140/180:0,14*0,18*3,30*2</t>
  </si>
  <si>
    <t>SP 140/180:0,14*0,18*3,00*2</t>
  </si>
  <si>
    <t>PC 762 - 001</t>
  </si>
  <si>
    <t>Dubové řezivo sušené vlhkost 8% – 12% pevnost D30</t>
  </si>
  <si>
    <t>P2 150-300/50:75,00*0,05</t>
  </si>
  <si>
    <t>V1 140/180:0,14*0,18*6,50</t>
  </si>
  <si>
    <t>PC 762 - 002</t>
  </si>
  <si>
    <t>D+M Podložka z TER papíru pod dřevěnou podlahu vložit mezi dřevěné fošny a ocelové prvky</t>
  </si>
  <si>
    <t>105,00*0,15</t>
  </si>
  <si>
    <t>PC 762 - 003</t>
  </si>
  <si>
    <t>Z2:2,40*1,20*25</t>
  </si>
  <si>
    <t>PC 762 - 004</t>
  </si>
  <si>
    <t>Montáž umělého rákosu z původní konstrukce (dodávka investora)</t>
  </si>
  <si>
    <t>střecha:4,20*3,60</t>
  </si>
  <si>
    <t>3,20*3,10</t>
  </si>
  <si>
    <t>998762202R00</t>
  </si>
  <si>
    <t xml:space="preserve">Přesun hmot pro tesařské konstrukce, výšky do 12 m </t>
  </si>
  <si>
    <t>767</t>
  </si>
  <si>
    <t>Konstrukce zámečnické</t>
  </si>
  <si>
    <t>PC 767 - 000</t>
  </si>
  <si>
    <t xml:space="preserve">Výrobky musí obsahovat kompletní součásti vč. ochraných, ukončovacích a dokončovacích materiálů a prací		</t>
  </si>
  <si>
    <t>PC 767 - 001</t>
  </si>
  <si>
    <t>D+M Ocelové konstrukce z válcovaných profilů povrch. úprava žárový pozink + nátěr černá barva</t>
  </si>
  <si>
    <t>kg</t>
  </si>
  <si>
    <t>kompletní popis viz PD</t>
  </si>
  <si>
    <t>OC1 - sloupek 4HR 120/120/6:20,00*20,10</t>
  </si>
  <si>
    <t>OC2 - příčník 4HR 80/120/6:3,20*3*16,50</t>
  </si>
  <si>
    <t>2,15*9*16,50</t>
  </si>
  <si>
    <t>1,80*5*16,50</t>
  </si>
  <si>
    <t>OC3 - podélník 4HR 80/100/5:3,00*12*12,50</t>
  </si>
  <si>
    <t>2,45*18*12,50</t>
  </si>
  <si>
    <t>1,95*5*12,50</t>
  </si>
  <si>
    <t>1,35*4*12,50</t>
  </si>
  <si>
    <t>PC 767 - 002</t>
  </si>
  <si>
    <t>D+M Ocelová plotna pro kotvení ocel. sloupů plotna P12-250/250 + 4xR12 dl. 500,0mm. Svar 6</t>
  </si>
  <si>
    <t>osazení při betonáži do základových bet. patek,</t>
  </si>
  <si>
    <t>vč. povrch. úpravy žárový pozink+nátěr černá barva</t>
  </si>
  <si>
    <t>K1 P12-250/250:9</t>
  </si>
  <si>
    <t>PC 767 - 003</t>
  </si>
  <si>
    <t>D+M Ocelová plotna pro kotvení ocel. sloupů plotna P10-150/300 + 2xR12 dl. 500,0mm. Svar 6</t>
  </si>
  <si>
    <t>K2 P10-150/300:20</t>
  </si>
  <si>
    <t>PC 767 - 004</t>
  </si>
  <si>
    <t>D+M Tyč závitová M30, přivařená k ocel. konstrukci Kotvení dřevěných sloupků</t>
  </si>
  <si>
    <t>0,50*28</t>
  </si>
  <si>
    <t>998767201R00</t>
  </si>
  <si>
    <t xml:space="preserve">Přesun hmot pro zámečnické konstr., výšky do 6 m </t>
  </si>
  <si>
    <t>01</t>
  </si>
  <si>
    <t>ZOO a zámek Zlín – Lešná</t>
  </si>
  <si>
    <t>D+M Dílce zábradlí z mangrovníku tl.50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</si>
</sst>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7" fillId="3" borderId="62" xfId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9" fontId="27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Stavební část - lávka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272</v>
      </c>
      <c r="B7" s="24"/>
      <c r="C7" s="25" t="s">
        <v>273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04"/>
      <c r="D8" s="204"/>
      <c r="E8" s="205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204">
        <f>Projektant</f>
        <v>0</v>
      </c>
      <c r="D9" s="204"/>
      <c r="E9" s="205"/>
      <c r="F9" s="11"/>
      <c r="G9" s="33"/>
      <c r="H9" s="34"/>
    </row>
    <row r="10" spans="1:57" x14ac:dyDescent="0.2">
      <c r="A10" s="28" t="s">
        <v>15</v>
      </c>
      <c r="B10" s="11"/>
      <c r="C10" s="204"/>
      <c r="D10" s="204"/>
      <c r="E10" s="204"/>
      <c r="F10" s="35"/>
      <c r="G10" s="36"/>
      <c r="H10" s="37"/>
    </row>
    <row r="11" spans="1:57" ht="13.5" customHeight="1" x14ac:dyDescent="0.2">
      <c r="A11" s="28" t="s">
        <v>16</v>
      </c>
      <c r="B11" s="11"/>
      <c r="C11" s="204"/>
      <c r="D11" s="204"/>
      <c r="E11" s="204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206"/>
      <c r="D12" s="206"/>
      <c r="E12" s="206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/>
      <c r="E15" s="57"/>
      <c r="F15" s="58"/>
      <c r="G15" s="55"/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/>
      <c r="E16" s="59"/>
      <c r="F16" s="60"/>
      <c r="G16" s="55"/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31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07" t="s">
        <v>34</v>
      </c>
      <c r="B23" s="208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09">
        <f>C23-F32</f>
        <v>0</v>
      </c>
      <c r="G30" s="210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09">
        <f>ROUND(PRODUCT(F30,C31/100),0)</f>
        <v>0</v>
      </c>
      <c r="G31" s="210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9">
        <v>0</v>
      </c>
      <c r="G32" s="210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9">
        <f>ROUND(PRODUCT(F32,C33/100),0)</f>
        <v>0</v>
      </c>
      <c r="G33" s="210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11">
        <f>ROUND(SUM(F30:F33),0)</f>
        <v>0</v>
      </c>
      <c r="G34" s="212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3"/>
      <c r="C37" s="203"/>
      <c r="D37" s="203"/>
      <c r="E37" s="203"/>
      <c r="F37" s="203"/>
      <c r="G37" s="203"/>
      <c r="H37" t="s">
        <v>6</v>
      </c>
    </row>
    <row r="38" spans="1:8" ht="12.75" customHeight="1" x14ac:dyDescent="0.2">
      <c r="A38" s="95"/>
      <c r="B38" s="203"/>
      <c r="C38" s="203"/>
      <c r="D38" s="203"/>
      <c r="E38" s="203"/>
      <c r="F38" s="203"/>
      <c r="G38" s="203"/>
      <c r="H38" t="s">
        <v>6</v>
      </c>
    </row>
    <row r="39" spans="1:8" x14ac:dyDescent="0.2">
      <c r="A39" s="95"/>
      <c r="B39" s="203"/>
      <c r="C39" s="203"/>
      <c r="D39" s="203"/>
      <c r="E39" s="203"/>
      <c r="F39" s="203"/>
      <c r="G39" s="203"/>
      <c r="H39" t="s">
        <v>6</v>
      </c>
    </row>
    <row r="40" spans="1:8" x14ac:dyDescent="0.2">
      <c r="A40" s="95"/>
      <c r="B40" s="203"/>
      <c r="C40" s="203"/>
      <c r="D40" s="203"/>
      <c r="E40" s="203"/>
      <c r="F40" s="203"/>
      <c r="G40" s="203"/>
      <c r="H40" t="s">
        <v>6</v>
      </c>
    </row>
    <row r="41" spans="1:8" x14ac:dyDescent="0.2">
      <c r="A41" s="95"/>
      <c r="B41" s="203"/>
      <c r="C41" s="203"/>
      <c r="D41" s="203"/>
      <c r="E41" s="203"/>
      <c r="F41" s="203"/>
      <c r="G41" s="203"/>
      <c r="H41" t="s">
        <v>6</v>
      </c>
    </row>
    <row r="42" spans="1:8" x14ac:dyDescent="0.2">
      <c r="A42" s="95"/>
      <c r="B42" s="203"/>
      <c r="C42" s="203"/>
      <c r="D42" s="203"/>
      <c r="E42" s="203"/>
      <c r="F42" s="203"/>
      <c r="G42" s="203"/>
      <c r="H42" t="s">
        <v>6</v>
      </c>
    </row>
    <row r="43" spans="1:8" x14ac:dyDescent="0.2">
      <c r="A43" s="95"/>
      <c r="B43" s="203"/>
      <c r="C43" s="203"/>
      <c r="D43" s="203"/>
      <c r="E43" s="203"/>
      <c r="F43" s="203"/>
      <c r="G43" s="203"/>
      <c r="H43" t="s">
        <v>6</v>
      </c>
    </row>
    <row r="44" spans="1:8" x14ac:dyDescent="0.2">
      <c r="A44" s="95"/>
      <c r="B44" s="203"/>
      <c r="C44" s="203"/>
      <c r="D44" s="203"/>
      <c r="E44" s="203"/>
      <c r="F44" s="203"/>
      <c r="G44" s="203"/>
      <c r="H44" t="s">
        <v>6</v>
      </c>
    </row>
    <row r="45" spans="1:8" ht="0.75" customHeight="1" x14ac:dyDescent="0.2">
      <c r="A45" s="95"/>
      <c r="B45" s="203"/>
      <c r="C45" s="203"/>
      <c r="D45" s="203"/>
      <c r="E45" s="203"/>
      <c r="F45" s="203"/>
      <c r="G45" s="203"/>
      <c r="H45" t="s">
        <v>6</v>
      </c>
    </row>
    <row r="46" spans="1:8" x14ac:dyDescent="0.2">
      <c r="B46" s="213"/>
      <c r="C46" s="213"/>
      <c r="D46" s="213"/>
      <c r="E46" s="213"/>
      <c r="F46" s="213"/>
      <c r="G46" s="213"/>
    </row>
    <row r="47" spans="1:8" x14ac:dyDescent="0.2">
      <c r="B47" s="213"/>
      <c r="C47" s="213"/>
      <c r="D47" s="213"/>
      <c r="E47" s="213"/>
      <c r="F47" s="213"/>
      <c r="G47" s="213"/>
    </row>
    <row r="48" spans="1:8" x14ac:dyDescent="0.2">
      <c r="B48" s="213"/>
      <c r="C48" s="213"/>
      <c r="D48" s="213"/>
      <c r="E48" s="213"/>
      <c r="F48" s="213"/>
      <c r="G48" s="213"/>
    </row>
    <row r="49" spans="2:7" x14ac:dyDescent="0.2">
      <c r="B49" s="213"/>
      <c r="C49" s="213"/>
      <c r="D49" s="213"/>
      <c r="E49" s="213"/>
      <c r="F49" s="213"/>
      <c r="G49" s="213"/>
    </row>
    <row r="50" spans="2:7" x14ac:dyDescent="0.2">
      <c r="B50" s="213"/>
      <c r="C50" s="213"/>
      <c r="D50" s="213"/>
      <c r="E50" s="213"/>
      <c r="F50" s="213"/>
      <c r="G50" s="213"/>
    </row>
    <row r="51" spans="2:7" x14ac:dyDescent="0.2">
      <c r="B51" s="213"/>
      <c r="C51" s="213"/>
      <c r="D51" s="213"/>
      <c r="E51" s="213"/>
      <c r="F51" s="213"/>
      <c r="G51" s="213"/>
    </row>
    <row r="52" spans="2:7" x14ac:dyDescent="0.2">
      <c r="B52" s="213"/>
      <c r="C52" s="213"/>
      <c r="D52" s="213"/>
      <c r="E52" s="213"/>
      <c r="F52" s="213"/>
      <c r="G52" s="213"/>
    </row>
    <row r="53" spans="2:7" x14ac:dyDescent="0.2">
      <c r="B53" s="213"/>
      <c r="C53" s="213"/>
      <c r="D53" s="213"/>
      <c r="E53" s="213"/>
      <c r="F53" s="213"/>
      <c r="G53" s="213"/>
    </row>
    <row r="54" spans="2:7" x14ac:dyDescent="0.2">
      <c r="B54" s="213"/>
      <c r="C54" s="213"/>
      <c r="D54" s="213"/>
      <c r="E54" s="213"/>
      <c r="F54" s="213"/>
      <c r="G54" s="213"/>
    </row>
    <row r="55" spans="2:7" x14ac:dyDescent="0.2">
      <c r="B55" s="213"/>
      <c r="C55" s="213"/>
      <c r="D55" s="213"/>
      <c r="E55" s="213"/>
      <c r="F55" s="213"/>
      <c r="G55" s="21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4" t="s">
        <v>49</v>
      </c>
      <c r="B1" s="215"/>
      <c r="C1" s="96" t="str">
        <f>CONCATENATE(cislostavby," ",nazevstavby)</f>
        <v>01 ZOO a zámek Zlín – Lešná</v>
      </c>
      <c r="D1" s="97"/>
      <c r="E1" s="98"/>
      <c r="F1" s="97"/>
      <c r="G1" s="99" t="s">
        <v>50</v>
      </c>
      <c r="H1" s="100">
        <v>1</v>
      </c>
      <c r="I1" s="101"/>
    </row>
    <row r="2" spans="1:9" ht="13.5" thickBot="1" x14ac:dyDescent="0.25">
      <c r="A2" s="216" t="s">
        <v>51</v>
      </c>
      <c r="B2" s="217"/>
      <c r="C2" s="102" t="str">
        <f>CONCATENATE(cisloobjektu," ",nazevobjektu)</f>
        <v>SO 01 Oprava voliéry s vyhlídkou u tapírů</v>
      </c>
      <c r="D2" s="103"/>
      <c r="E2" s="104"/>
      <c r="F2" s="103"/>
      <c r="G2" s="218" t="s">
        <v>81</v>
      </c>
      <c r="H2" s="219"/>
      <c r="I2" s="220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4" customFormat="1" x14ac:dyDescent="0.2">
      <c r="A7" s="198" t="str">
        <f>Položky!B7</f>
        <v>005 1</v>
      </c>
      <c r="B7" s="114" t="str">
        <f>Položky!C7</f>
        <v>Vedlejší náklady stavby</v>
      </c>
      <c r="C7" s="65"/>
      <c r="D7" s="115"/>
      <c r="E7" s="199">
        <f>Položky!BA21</f>
        <v>0</v>
      </c>
      <c r="F7" s="200">
        <f>Položky!BB21</f>
        <v>0</v>
      </c>
      <c r="G7" s="200">
        <f>Položky!BC21</f>
        <v>0</v>
      </c>
      <c r="H7" s="200">
        <f>Položky!BD21</f>
        <v>0</v>
      </c>
      <c r="I7" s="201">
        <f>Položky!BE21</f>
        <v>0</v>
      </c>
    </row>
    <row r="8" spans="1:9" s="34" customFormat="1" x14ac:dyDescent="0.2">
      <c r="A8" s="198" t="str">
        <f>Položky!B22</f>
        <v>1</v>
      </c>
      <c r="B8" s="114" t="str">
        <f>Položky!C22</f>
        <v>Zemní práce</v>
      </c>
      <c r="C8" s="65"/>
      <c r="D8" s="115"/>
      <c r="E8" s="199">
        <f>Položky!BA47</f>
        <v>0</v>
      </c>
      <c r="F8" s="200">
        <f>Položky!BB47</f>
        <v>0</v>
      </c>
      <c r="G8" s="200">
        <f>Položky!BC47</f>
        <v>0</v>
      </c>
      <c r="H8" s="200">
        <f>Položky!BD47</f>
        <v>0</v>
      </c>
      <c r="I8" s="201">
        <f>Položky!BE47</f>
        <v>0</v>
      </c>
    </row>
    <row r="9" spans="1:9" s="34" customFormat="1" x14ac:dyDescent="0.2">
      <c r="A9" s="198" t="str">
        <f>Položky!B48</f>
        <v>11</v>
      </c>
      <c r="B9" s="114" t="str">
        <f>Položky!C48</f>
        <v>Přípravné a přidružené práce</v>
      </c>
      <c r="C9" s="65"/>
      <c r="D9" s="115"/>
      <c r="E9" s="199">
        <f>Položky!BA50</f>
        <v>0</v>
      </c>
      <c r="F9" s="200">
        <f>Položky!BB50</f>
        <v>0</v>
      </c>
      <c r="G9" s="200">
        <f>Položky!BC50</f>
        <v>0</v>
      </c>
      <c r="H9" s="200">
        <f>Položky!BD50</f>
        <v>0</v>
      </c>
      <c r="I9" s="201">
        <f>Položky!BE50</f>
        <v>0</v>
      </c>
    </row>
    <row r="10" spans="1:9" s="34" customFormat="1" x14ac:dyDescent="0.2">
      <c r="A10" s="198" t="str">
        <f>Položky!B51</f>
        <v>2</v>
      </c>
      <c r="B10" s="114" t="str">
        <f>Položky!C51</f>
        <v>Základy a zvláštní zakládání</v>
      </c>
      <c r="C10" s="65"/>
      <c r="D10" s="115"/>
      <c r="E10" s="199">
        <f>Položky!BA68</f>
        <v>0</v>
      </c>
      <c r="F10" s="200">
        <f>Položky!BB68</f>
        <v>0</v>
      </c>
      <c r="G10" s="200">
        <f>Položky!BC68</f>
        <v>0</v>
      </c>
      <c r="H10" s="200">
        <f>Položky!BD68</f>
        <v>0</v>
      </c>
      <c r="I10" s="201">
        <f>Položky!BE68</f>
        <v>0</v>
      </c>
    </row>
    <row r="11" spans="1:9" s="34" customFormat="1" x14ac:dyDescent="0.2">
      <c r="A11" s="198" t="str">
        <f>Položky!B69</f>
        <v>5</v>
      </c>
      <c r="B11" s="114" t="str">
        <f>Položky!C69</f>
        <v>Komunikace</v>
      </c>
      <c r="C11" s="65"/>
      <c r="D11" s="115"/>
      <c r="E11" s="199">
        <f>Položky!BA76</f>
        <v>0</v>
      </c>
      <c r="F11" s="200">
        <f>Položky!BB76</f>
        <v>0</v>
      </c>
      <c r="G11" s="200">
        <f>Položky!BC76</f>
        <v>0</v>
      </c>
      <c r="H11" s="200">
        <f>Položky!BD76</f>
        <v>0</v>
      </c>
      <c r="I11" s="201">
        <f>Položky!BE76</f>
        <v>0</v>
      </c>
    </row>
    <row r="12" spans="1:9" s="34" customFormat="1" x14ac:dyDescent="0.2">
      <c r="A12" s="198" t="str">
        <f>Položky!B77</f>
        <v>95</v>
      </c>
      <c r="B12" s="114" t="str">
        <f>Položky!C77</f>
        <v>Dokončovací konstrukce na pozemních stavbách</v>
      </c>
      <c r="C12" s="65"/>
      <c r="D12" s="115"/>
      <c r="E12" s="199">
        <f>Položky!BA79</f>
        <v>0</v>
      </c>
      <c r="F12" s="200">
        <f>Položky!BB79</f>
        <v>0</v>
      </c>
      <c r="G12" s="200">
        <f>Položky!BC79</f>
        <v>0</v>
      </c>
      <c r="H12" s="200">
        <f>Položky!BD79</f>
        <v>0</v>
      </c>
      <c r="I12" s="201">
        <f>Položky!BE79</f>
        <v>0</v>
      </c>
    </row>
    <row r="13" spans="1:9" s="34" customFormat="1" x14ac:dyDescent="0.2">
      <c r="A13" s="198" t="str">
        <f>Položky!B80</f>
        <v>96</v>
      </c>
      <c r="B13" s="114" t="str">
        <f>Položky!C80</f>
        <v>Bourání konstrukcí</v>
      </c>
      <c r="C13" s="65"/>
      <c r="D13" s="115"/>
      <c r="E13" s="199">
        <f>Položky!BA82</f>
        <v>0</v>
      </c>
      <c r="F13" s="200">
        <f>Položky!BB82</f>
        <v>0</v>
      </c>
      <c r="G13" s="200">
        <f>Položky!BC82</f>
        <v>0</v>
      </c>
      <c r="H13" s="200">
        <f>Položky!BD82</f>
        <v>0</v>
      </c>
      <c r="I13" s="201">
        <f>Položky!BE82</f>
        <v>0</v>
      </c>
    </row>
    <row r="14" spans="1:9" s="34" customFormat="1" x14ac:dyDescent="0.2">
      <c r="A14" s="198" t="str">
        <f>Položky!B83</f>
        <v>99</v>
      </c>
      <c r="B14" s="114" t="str">
        <f>Položky!C83</f>
        <v>Staveništní přesun hmot</v>
      </c>
      <c r="C14" s="65"/>
      <c r="D14" s="115"/>
      <c r="E14" s="199">
        <f>Položky!BA85</f>
        <v>0</v>
      </c>
      <c r="F14" s="200">
        <f>Položky!BB85</f>
        <v>0</v>
      </c>
      <c r="G14" s="200">
        <f>Položky!BC85</f>
        <v>0</v>
      </c>
      <c r="H14" s="200">
        <f>Položky!BD85</f>
        <v>0</v>
      </c>
      <c r="I14" s="201">
        <f>Položky!BE85</f>
        <v>0</v>
      </c>
    </row>
    <row r="15" spans="1:9" s="34" customFormat="1" x14ac:dyDescent="0.2">
      <c r="A15" s="198" t="str">
        <f>Položky!B86</f>
        <v>762</v>
      </c>
      <c r="B15" s="114" t="str">
        <f>Položky!C86</f>
        <v>Konstrukce tesařské</v>
      </c>
      <c r="C15" s="65"/>
      <c r="D15" s="115"/>
      <c r="E15" s="199">
        <f>Položky!BA142</f>
        <v>0</v>
      </c>
      <c r="F15" s="200">
        <f>Položky!BB142</f>
        <v>0</v>
      </c>
      <c r="G15" s="200">
        <f>Položky!BC142</f>
        <v>0</v>
      </c>
      <c r="H15" s="200">
        <f>Položky!BD142</f>
        <v>0</v>
      </c>
      <c r="I15" s="201">
        <f>Položky!BE142</f>
        <v>0</v>
      </c>
    </row>
    <row r="16" spans="1:9" s="34" customFormat="1" ht="13.5" thickBot="1" x14ac:dyDescent="0.25">
      <c r="A16" s="198" t="str">
        <f>Položky!B143</f>
        <v>767</v>
      </c>
      <c r="B16" s="114" t="str">
        <f>Položky!C143</f>
        <v>Konstrukce zámečnické</v>
      </c>
      <c r="C16" s="65"/>
      <c r="D16" s="115"/>
      <c r="E16" s="199">
        <f>Položky!BA169</f>
        <v>0</v>
      </c>
      <c r="F16" s="200">
        <f>Položky!BB169</f>
        <v>0</v>
      </c>
      <c r="G16" s="200">
        <f>Položky!BC169</f>
        <v>0</v>
      </c>
      <c r="H16" s="200">
        <f>Položky!BD169</f>
        <v>0</v>
      </c>
      <c r="I16" s="201">
        <f>Položky!BE169</f>
        <v>0</v>
      </c>
    </row>
    <row r="17" spans="1:57" s="122" customFormat="1" ht="13.5" thickBot="1" x14ac:dyDescent="0.25">
      <c r="A17" s="116"/>
      <c r="B17" s="117" t="s">
        <v>58</v>
      </c>
      <c r="C17" s="117"/>
      <c r="D17" s="118"/>
      <c r="E17" s="119">
        <f>SUM(E7:E16)</f>
        <v>0</v>
      </c>
      <c r="F17" s="120">
        <f>SUM(F7:F16)</f>
        <v>0</v>
      </c>
      <c r="G17" s="120">
        <f>SUM(G7:G16)</f>
        <v>0</v>
      </c>
      <c r="H17" s="120">
        <f>SUM(H7:H16)</f>
        <v>0</v>
      </c>
      <c r="I17" s="121">
        <f>SUM(I7:I16)</f>
        <v>0</v>
      </c>
    </row>
    <row r="18" spans="1:57" x14ac:dyDescent="0.2">
      <c r="A18" s="65"/>
      <c r="B18" s="65"/>
      <c r="C18" s="65"/>
      <c r="D18" s="65"/>
      <c r="E18" s="65"/>
      <c r="F18" s="65"/>
      <c r="G18" s="65"/>
      <c r="H18" s="65"/>
      <c r="I18" s="65"/>
    </row>
    <row r="19" spans="1:57" ht="19.5" customHeight="1" x14ac:dyDescent="0.25">
      <c r="A19" s="106" t="s">
        <v>59</v>
      </c>
      <c r="B19" s="106"/>
      <c r="C19" s="106"/>
      <c r="D19" s="106"/>
      <c r="E19" s="106"/>
      <c r="F19" s="106"/>
      <c r="G19" s="123"/>
      <c r="H19" s="106"/>
      <c r="I19" s="106"/>
      <c r="BA19" s="40"/>
      <c r="BB19" s="40"/>
      <c r="BC19" s="40"/>
      <c r="BD19" s="40"/>
      <c r="BE19" s="40"/>
    </row>
    <row r="20" spans="1:57" ht="13.5" thickBot="1" x14ac:dyDescent="0.25">
      <c r="A20" s="76"/>
      <c r="B20" s="76"/>
      <c r="C20" s="76"/>
      <c r="D20" s="76"/>
      <c r="E20" s="76"/>
      <c r="F20" s="76"/>
      <c r="G20" s="76"/>
      <c r="H20" s="76"/>
      <c r="I20" s="76"/>
    </row>
    <row r="21" spans="1:57" x14ac:dyDescent="0.2">
      <c r="A21" s="70" t="s">
        <v>60</v>
      </c>
      <c r="B21" s="71"/>
      <c r="C21" s="71"/>
      <c r="D21" s="124"/>
      <c r="E21" s="125" t="s">
        <v>61</v>
      </c>
      <c r="F21" s="126" t="s">
        <v>62</v>
      </c>
      <c r="G21" s="127" t="s">
        <v>63</v>
      </c>
      <c r="H21" s="128"/>
      <c r="I21" s="129" t="s">
        <v>61</v>
      </c>
    </row>
    <row r="22" spans="1:57" x14ac:dyDescent="0.2">
      <c r="A22" s="63"/>
      <c r="B22" s="54"/>
      <c r="C22" s="54"/>
      <c r="D22" s="130"/>
      <c r="E22" s="131"/>
      <c r="F22" s="132"/>
      <c r="G22" s="133">
        <f>CHOOSE(BA22+1,HSV+PSV,HSV+PSV+Mont,HSV+PSV+Dodavka+Mont,HSV,PSV,Mont,Dodavka,Mont+Dodavka,0)</f>
        <v>0</v>
      </c>
      <c r="H22" s="134"/>
      <c r="I22" s="135">
        <f>E22+F22*G22/100</f>
        <v>0</v>
      </c>
      <c r="BA22">
        <v>8</v>
      </c>
    </row>
    <row r="23" spans="1:57" ht="13.5" thickBot="1" x14ac:dyDescent="0.25">
      <c r="A23" s="136"/>
      <c r="B23" s="137" t="s">
        <v>64</v>
      </c>
      <c r="C23" s="138"/>
      <c r="D23" s="139"/>
      <c r="E23" s="140"/>
      <c r="F23" s="141"/>
      <c r="G23" s="141"/>
      <c r="H23" s="221">
        <f>SUM(H22:H22)</f>
        <v>0</v>
      </c>
      <c r="I23" s="222"/>
    </row>
    <row r="25" spans="1:57" x14ac:dyDescent="0.2">
      <c r="B25" s="122"/>
      <c r="F25" s="142"/>
      <c r="G25" s="143"/>
      <c r="H25" s="143"/>
      <c r="I25" s="144"/>
    </row>
    <row r="26" spans="1:57" x14ac:dyDescent="0.2">
      <c r="F26" s="142"/>
      <c r="G26" s="143"/>
      <c r="H26" s="143"/>
      <c r="I26" s="144"/>
    </row>
    <row r="27" spans="1:57" x14ac:dyDescent="0.2">
      <c r="F27" s="142"/>
      <c r="G27" s="143"/>
      <c r="H27" s="143"/>
      <c r="I27" s="144"/>
    </row>
    <row r="28" spans="1:57" x14ac:dyDescent="0.2">
      <c r="F28" s="142"/>
      <c r="G28" s="143"/>
      <c r="H28" s="143"/>
      <c r="I28" s="144"/>
    </row>
    <row r="29" spans="1:57" x14ac:dyDescent="0.2">
      <c r="F29" s="142"/>
      <c r="G29" s="143"/>
      <c r="H29" s="143"/>
      <c r="I29" s="144"/>
    </row>
    <row r="30" spans="1:57" x14ac:dyDescent="0.2"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42"/>
  <sheetViews>
    <sheetView showGridLines="0" showZeros="0" tabSelected="1" topLeftCell="A115" zoomScaleNormal="100" workbookViewId="0">
      <selection activeCell="C137" sqref="C137:D137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2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3" t="s">
        <v>65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4" t="s">
        <v>49</v>
      </c>
      <c r="B3" s="215"/>
      <c r="C3" s="96" t="str">
        <f>CONCATENATE(cislostavby," ",nazevstavby)</f>
        <v>01 ZOO a zámek Zlín – Lešná</v>
      </c>
      <c r="D3" s="97"/>
      <c r="E3" s="150" t="s">
        <v>66</v>
      </c>
      <c r="F3" s="151">
        <f>Rekapitulace!H1</f>
        <v>1</v>
      </c>
      <c r="G3" s="152"/>
    </row>
    <row r="4" spans="1:104" ht="13.5" thickBot="1" x14ac:dyDescent="0.25">
      <c r="A4" s="224" t="s">
        <v>51</v>
      </c>
      <c r="B4" s="217"/>
      <c r="C4" s="102" t="str">
        <f>CONCATENATE(cisloobjektu," ",nazevobjektu)</f>
        <v>SO 01 Oprava voliéry s vyhlídkou u tapírů</v>
      </c>
      <c r="D4" s="103"/>
      <c r="E4" s="225" t="str">
        <f>Rekapitulace!G2</f>
        <v>Stavební část - lávka</v>
      </c>
      <c r="F4" s="226"/>
      <c r="G4" s="227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 x14ac:dyDescent="0.2">
      <c r="A7" s="160" t="s">
        <v>74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84</v>
      </c>
      <c r="C8" s="170" t="s">
        <v>85</v>
      </c>
      <c r="D8" s="171" t="s">
        <v>86</v>
      </c>
      <c r="E8" s="172">
        <v>1</v>
      </c>
      <c r="F8" s="172"/>
      <c r="G8" s="173">
        <f>E8*F8</f>
        <v>0</v>
      </c>
      <c r="O8" s="167">
        <v>2</v>
      </c>
      <c r="AA8" s="145">
        <v>12</v>
      </c>
      <c r="AB8" s="145">
        <v>0</v>
      </c>
      <c r="AC8" s="145">
        <v>7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12</v>
      </c>
      <c r="CB8" s="174">
        <v>0</v>
      </c>
      <c r="CZ8" s="145">
        <v>0</v>
      </c>
    </row>
    <row r="9" spans="1:104" x14ac:dyDescent="0.2">
      <c r="A9" s="168">
        <v>2</v>
      </c>
      <c r="B9" s="169" t="s">
        <v>87</v>
      </c>
      <c r="C9" s="170" t="s">
        <v>88</v>
      </c>
      <c r="D9" s="171" t="s">
        <v>86</v>
      </c>
      <c r="E9" s="172">
        <v>1</v>
      </c>
      <c r="F9" s="172"/>
      <c r="G9" s="173">
        <f>E9*F9</f>
        <v>0</v>
      </c>
      <c r="O9" s="167">
        <v>2</v>
      </c>
      <c r="AA9" s="145">
        <v>12</v>
      </c>
      <c r="AB9" s="145">
        <v>0</v>
      </c>
      <c r="AC9" s="145">
        <v>8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12</v>
      </c>
      <c r="CB9" s="174">
        <v>0</v>
      </c>
      <c r="CZ9" s="145">
        <v>0</v>
      </c>
    </row>
    <row r="10" spans="1:104" x14ac:dyDescent="0.2">
      <c r="A10" s="175"/>
      <c r="B10" s="176"/>
      <c r="C10" s="228" t="s">
        <v>89</v>
      </c>
      <c r="D10" s="229"/>
      <c r="E10" s="229"/>
      <c r="F10" s="229"/>
      <c r="G10" s="230"/>
      <c r="L10" s="177" t="s">
        <v>89</v>
      </c>
      <c r="O10" s="167">
        <v>3</v>
      </c>
    </row>
    <row r="11" spans="1:104" x14ac:dyDescent="0.2">
      <c r="A11" s="175"/>
      <c r="B11" s="176"/>
      <c r="C11" s="228" t="s">
        <v>90</v>
      </c>
      <c r="D11" s="229"/>
      <c r="E11" s="229"/>
      <c r="F11" s="229"/>
      <c r="G11" s="230"/>
      <c r="L11" s="177" t="s">
        <v>90</v>
      </c>
      <c r="O11" s="167">
        <v>3</v>
      </c>
    </row>
    <row r="12" spans="1:104" x14ac:dyDescent="0.2">
      <c r="A12" s="175"/>
      <c r="B12" s="176"/>
      <c r="C12" s="228" t="s">
        <v>91</v>
      </c>
      <c r="D12" s="229"/>
      <c r="E12" s="229"/>
      <c r="F12" s="229"/>
      <c r="G12" s="230"/>
      <c r="L12" s="177" t="s">
        <v>91</v>
      </c>
      <c r="O12" s="167">
        <v>3</v>
      </c>
    </row>
    <row r="13" spans="1:104" x14ac:dyDescent="0.2">
      <c r="A13" s="175"/>
      <c r="B13" s="176"/>
      <c r="C13" s="228" t="s">
        <v>92</v>
      </c>
      <c r="D13" s="229"/>
      <c r="E13" s="229"/>
      <c r="F13" s="229"/>
      <c r="G13" s="230"/>
      <c r="L13" s="177" t="s">
        <v>92</v>
      </c>
      <c r="O13" s="167">
        <v>3</v>
      </c>
    </row>
    <row r="14" spans="1:104" x14ac:dyDescent="0.2">
      <c r="A14" s="175"/>
      <c r="B14" s="176"/>
      <c r="C14" s="228" t="s">
        <v>93</v>
      </c>
      <c r="D14" s="229"/>
      <c r="E14" s="229"/>
      <c r="F14" s="229"/>
      <c r="G14" s="230"/>
      <c r="L14" s="177" t="s">
        <v>93</v>
      </c>
      <c r="O14" s="167">
        <v>3</v>
      </c>
    </row>
    <row r="15" spans="1:104" x14ac:dyDescent="0.2">
      <c r="A15" s="175"/>
      <c r="B15" s="176"/>
      <c r="C15" s="228" t="s">
        <v>94</v>
      </c>
      <c r="D15" s="229"/>
      <c r="E15" s="229"/>
      <c r="F15" s="229"/>
      <c r="G15" s="230"/>
      <c r="L15" s="177" t="s">
        <v>94</v>
      </c>
      <c r="O15" s="167">
        <v>3</v>
      </c>
    </row>
    <row r="16" spans="1:104" x14ac:dyDescent="0.2">
      <c r="A16" s="175"/>
      <c r="B16" s="176"/>
      <c r="C16" s="228" t="s">
        <v>95</v>
      </c>
      <c r="D16" s="229"/>
      <c r="E16" s="229"/>
      <c r="F16" s="229"/>
      <c r="G16" s="230"/>
      <c r="L16" s="177" t="s">
        <v>95</v>
      </c>
      <c r="O16" s="167">
        <v>3</v>
      </c>
    </row>
    <row r="17" spans="1:104" x14ac:dyDescent="0.2">
      <c r="A17" s="175"/>
      <c r="B17" s="176"/>
      <c r="C17" s="228" t="s">
        <v>96</v>
      </c>
      <c r="D17" s="229"/>
      <c r="E17" s="229"/>
      <c r="F17" s="229"/>
      <c r="G17" s="230"/>
      <c r="L17" s="177" t="s">
        <v>96</v>
      </c>
      <c r="O17" s="167">
        <v>3</v>
      </c>
    </row>
    <row r="18" spans="1:104" x14ac:dyDescent="0.2">
      <c r="A18" s="175"/>
      <c r="B18" s="176"/>
      <c r="C18" s="228" t="s">
        <v>97</v>
      </c>
      <c r="D18" s="229"/>
      <c r="E18" s="229"/>
      <c r="F18" s="229"/>
      <c r="G18" s="230"/>
      <c r="L18" s="177" t="s">
        <v>97</v>
      </c>
      <c r="O18" s="167">
        <v>3</v>
      </c>
    </row>
    <row r="19" spans="1:104" x14ac:dyDescent="0.2">
      <c r="A19" s="175"/>
      <c r="B19" s="176"/>
      <c r="C19" s="228" t="s">
        <v>98</v>
      </c>
      <c r="D19" s="229"/>
      <c r="E19" s="229"/>
      <c r="F19" s="229"/>
      <c r="G19" s="230"/>
      <c r="L19" s="177" t="s">
        <v>98</v>
      </c>
      <c r="O19" s="167">
        <v>3</v>
      </c>
    </row>
    <row r="20" spans="1:104" x14ac:dyDescent="0.2">
      <c r="A20" s="175"/>
      <c r="B20" s="176"/>
      <c r="C20" s="228" t="s">
        <v>99</v>
      </c>
      <c r="D20" s="229"/>
      <c r="E20" s="229"/>
      <c r="F20" s="229"/>
      <c r="G20" s="230"/>
      <c r="L20" s="177" t="s">
        <v>99</v>
      </c>
      <c r="O20" s="167">
        <v>3</v>
      </c>
    </row>
    <row r="21" spans="1:104" x14ac:dyDescent="0.2">
      <c r="A21" s="182"/>
      <c r="B21" s="183" t="s">
        <v>78</v>
      </c>
      <c r="C21" s="184" t="str">
        <f>CONCATENATE(B7," ",C7)</f>
        <v>005 1 Vedlejší náklady stavby</v>
      </c>
      <c r="D21" s="185"/>
      <c r="E21" s="186"/>
      <c r="F21" s="187"/>
      <c r="G21" s="188">
        <f>SUM(G7:G20)</f>
        <v>0</v>
      </c>
      <c r="O21" s="167">
        <v>4</v>
      </c>
      <c r="BA21" s="189">
        <f>SUM(BA7:BA20)</f>
        <v>0</v>
      </c>
      <c r="BB21" s="189">
        <f>SUM(BB7:BB20)</f>
        <v>0</v>
      </c>
      <c r="BC21" s="189">
        <f>SUM(BC7:BC20)</f>
        <v>0</v>
      </c>
      <c r="BD21" s="189">
        <f>SUM(BD7:BD20)</f>
        <v>0</v>
      </c>
      <c r="BE21" s="189">
        <f>SUM(BE7:BE20)</f>
        <v>0</v>
      </c>
    </row>
    <row r="22" spans="1:104" x14ac:dyDescent="0.2">
      <c r="A22" s="160" t="s">
        <v>74</v>
      </c>
      <c r="B22" s="161" t="s">
        <v>75</v>
      </c>
      <c r="C22" s="162" t="s">
        <v>76</v>
      </c>
      <c r="D22" s="163"/>
      <c r="E22" s="164"/>
      <c r="F22" s="164"/>
      <c r="G22" s="165"/>
      <c r="H22" s="166"/>
      <c r="I22" s="166"/>
      <c r="O22" s="167">
        <v>1</v>
      </c>
    </row>
    <row r="23" spans="1:104" x14ac:dyDescent="0.2">
      <c r="A23" s="168">
        <v>3</v>
      </c>
      <c r="B23" s="169" t="s">
        <v>100</v>
      </c>
      <c r="C23" s="170" t="s">
        <v>101</v>
      </c>
      <c r="D23" s="171" t="s">
        <v>102</v>
      </c>
      <c r="E23" s="172">
        <v>18.4176</v>
      </c>
      <c r="F23" s="172"/>
      <c r="G23" s="173">
        <f>E23*F23</f>
        <v>0</v>
      </c>
      <c r="O23" s="167">
        <v>2</v>
      </c>
      <c r="AA23" s="145">
        <v>1</v>
      </c>
      <c r="AB23" s="145">
        <v>1</v>
      </c>
      <c r="AC23" s="145">
        <v>1</v>
      </c>
      <c r="AZ23" s="145">
        <v>1</v>
      </c>
      <c r="BA23" s="145">
        <f>IF(AZ23=1,G23,0)</f>
        <v>0</v>
      </c>
      <c r="BB23" s="145">
        <f>IF(AZ23=2,G23,0)</f>
        <v>0</v>
      </c>
      <c r="BC23" s="145">
        <f>IF(AZ23=3,G23,0)</f>
        <v>0</v>
      </c>
      <c r="BD23" s="145">
        <f>IF(AZ23=4,G23,0)</f>
        <v>0</v>
      </c>
      <c r="BE23" s="145">
        <f>IF(AZ23=5,G23,0)</f>
        <v>0</v>
      </c>
      <c r="CA23" s="174">
        <v>1</v>
      </c>
      <c r="CB23" s="174">
        <v>1</v>
      </c>
      <c r="CZ23" s="145">
        <v>0</v>
      </c>
    </row>
    <row r="24" spans="1:104" x14ac:dyDescent="0.2">
      <c r="A24" s="175"/>
      <c r="B24" s="178"/>
      <c r="C24" s="231" t="s">
        <v>103</v>
      </c>
      <c r="D24" s="232"/>
      <c r="E24" s="179">
        <v>3.0720000000000001</v>
      </c>
      <c r="F24" s="180"/>
      <c r="G24" s="181"/>
      <c r="M24" s="177" t="s">
        <v>103</v>
      </c>
      <c r="O24" s="167"/>
    </row>
    <row r="25" spans="1:104" x14ac:dyDescent="0.2">
      <c r="A25" s="175"/>
      <c r="B25" s="178"/>
      <c r="C25" s="231" t="s">
        <v>104</v>
      </c>
      <c r="D25" s="232"/>
      <c r="E25" s="179">
        <v>1.0920000000000001</v>
      </c>
      <c r="F25" s="180"/>
      <c r="G25" s="181"/>
      <c r="M25" s="177" t="s">
        <v>104</v>
      </c>
      <c r="O25" s="167"/>
    </row>
    <row r="26" spans="1:104" x14ac:dyDescent="0.2">
      <c r="A26" s="175"/>
      <c r="B26" s="178"/>
      <c r="C26" s="231" t="s">
        <v>105</v>
      </c>
      <c r="D26" s="232"/>
      <c r="E26" s="179">
        <v>3.456</v>
      </c>
      <c r="F26" s="180"/>
      <c r="G26" s="181"/>
      <c r="M26" s="177" t="s">
        <v>105</v>
      </c>
      <c r="O26" s="167"/>
    </row>
    <row r="27" spans="1:104" x14ac:dyDescent="0.2">
      <c r="A27" s="175"/>
      <c r="B27" s="178"/>
      <c r="C27" s="231" t="s">
        <v>106</v>
      </c>
      <c r="D27" s="232"/>
      <c r="E27" s="179">
        <v>7.8468999999999998</v>
      </c>
      <c r="F27" s="180"/>
      <c r="G27" s="181"/>
      <c r="M27" s="177" t="s">
        <v>106</v>
      </c>
      <c r="O27" s="167"/>
    </row>
    <row r="28" spans="1:104" x14ac:dyDescent="0.2">
      <c r="A28" s="175"/>
      <c r="B28" s="178"/>
      <c r="C28" s="231" t="s">
        <v>107</v>
      </c>
      <c r="D28" s="232"/>
      <c r="E28" s="179">
        <v>0.1507</v>
      </c>
      <c r="F28" s="180"/>
      <c r="G28" s="181"/>
      <c r="M28" s="177" t="s">
        <v>107</v>
      </c>
      <c r="O28" s="167"/>
    </row>
    <row r="29" spans="1:104" x14ac:dyDescent="0.2">
      <c r="A29" s="175"/>
      <c r="B29" s="178"/>
      <c r="C29" s="231" t="s">
        <v>108</v>
      </c>
      <c r="D29" s="232"/>
      <c r="E29" s="179">
        <v>2.8</v>
      </c>
      <c r="F29" s="180"/>
      <c r="G29" s="181"/>
      <c r="M29" s="177" t="s">
        <v>108</v>
      </c>
      <c r="O29" s="167"/>
    </row>
    <row r="30" spans="1:104" x14ac:dyDescent="0.2">
      <c r="A30" s="168">
        <v>4</v>
      </c>
      <c r="B30" s="169" t="s">
        <v>109</v>
      </c>
      <c r="C30" s="170" t="s">
        <v>110</v>
      </c>
      <c r="D30" s="171" t="s">
        <v>102</v>
      </c>
      <c r="E30" s="172">
        <v>18.4176</v>
      </c>
      <c r="F30" s="172"/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0</v>
      </c>
    </row>
    <row r="31" spans="1:104" x14ac:dyDescent="0.2">
      <c r="A31" s="168">
        <v>5</v>
      </c>
      <c r="B31" s="169" t="s">
        <v>111</v>
      </c>
      <c r="C31" s="170" t="s">
        <v>112</v>
      </c>
      <c r="D31" s="171" t="s">
        <v>102</v>
      </c>
      <c r="E31" s="172">
        <v>16.4176</v>
      </c>
      <c r="F31" s="172"/>
      <c r="G31" s="173">
        <f>E31*F31</f>
        <v>0</v>
      </c>
      <c r="O31" s="167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</v>
      </c>
      <c r="CB31" s="174">
        <v>1</v>
      </c>
      <c r="CZ31" s="145">
        <v>0</v>
      </c>
    </row>
    <row r="32" spans="1:104" x14ac:dyDescent="0.2">
      <c r="A32" s="175"/>
      <c r="B32" s="178"/>
      <c r="C32" s="231" t="s">
        <v>113</v>
      </c>
      <c r="D32" s="232"/>
      <c r="E32" s="179">
        <v>18.4176</v>
      </c>
      <c r="F32" s="180"/>
      <c r="G32" s="181"/>
      <c r="M32" s="177" t="s">
        <v>113</v>
      </c>
      <c r="O32" s="167"/>
    </row>
    <row r="33" spans="1:104" x14ac:dyDescent="0.2">
      <c r="A33" s="175"/>
      <c r="B33" s="178"/>
      <c r="C33" s="231" t="s">
        <v>114</v>
      </c>
      <c r="D33" s="232"/>
      <c r="E33" s="179">
        <v>-2</v>
      </c>
      <c r="F33" s="180"/>
      <c r="G33" s="181"/>
      <c r="M33" s="177" t="s">
        <v>114</v>
      </c>
      <c r="O33" s="167"/>
    </row>
    <row r="34" spans="1:104" ht="22.5" x14ac:dyDescent="0.2">
      <c r="A34" s="168">
        <v>6</v>
      </c>
      <c r="B34" s="169" t="s">
        <v>115</v>
      </c>
      <c r="C34" s="170" t="s">
        <v>116</v>
      </c>
      <c r="D34" s="171" t="s">
        <v>102</v>
      </c>
      <c r="E34" s="172">
        <v>82.087999999999994</v>
      </c>
      <c r="F34" s="172"/>
      <c r="G34" s="173">
        <f>E34*F34</f>
        <v>0</v>
      </c>
      <c r="O34" s="167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1</v>
      </c>
      <c r="CZ34" s="145">
        <v>0</v>
      </c>
    </row>
    <row r="35" spans="1:104" x14ac:dyDescent="0.2">
      <c r="A35" s="175"/>
      <c r="B35" s="178"/>
      <c r="C35" s="231" t="s">
        <v>117</v>
      </c>
      <c r="D35" s="232"/>
      <c r="E35" s="179">
        <v>82.087999999999994</v>
      </c>
      <c r="F35" s="180"/>
      <c r="G35" s="181"/>
      <c r="M35" s="177" t="s">
        <v>117</v>
      </c>
      <c r="O35" s="167"/>
    </row>
    <row r="36" spans="1:104" x14ac:dyDescent="0.2">
      <c r="A36" s="168">
        <v>7</v>
      </c>
      <c r="B36" s="169" t="s">
        <v>118</v>
      </c>
      <c r="C36" s="170" t="s">
        <v>119</v>
      </c>
      <c r="D36" s="171" t="s">
        <v>102</v>
      </c>
      <c r="E36" s="172">
        <v>16.4176</v>
      </c>
      <c r="F36" s="172"/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0</v>
      </c>
    </row>
    <row r="37" spans="1:104" x14ac:dyDescent="0.2">
      <c r="A37" s="168">
        <v>8</v>
      </c>
      <c r="B37" s="169" t="s">
        <v>120</v>
      </c>
      <c r="C37" s="170" t="s">
        <v>121</v>
      </c>
      <c r="D37" s="171" t="s">
        <v>102</v>
      </c>
      <c r="E37" s="172">
        <v>2</v>
      </c>
      <c r="F37" s="172"/>
      <c r="G37" s="173">
        <f>E37*F37</f>
        <v>0</v>
      </c>
      <c r="O37" s="167">
        <v>2</v>
      </c>
      <c r="AA37" s="145">
        <v>1</v>
      </c>
      <c r="AB37" s="145">
        <v>1</v>
      </c>
      <c r="AC37" s="145">
        <v>1</v>
      </c>
      <c r="AZ37" s="145">
        <v>1</v>
      </c>
      <c r="BA37" s="145">
        <f>IF(AZ37=1,G37,0)</f>
        <v>0</v>
      </c>
      <c r="BB37" s="145">
        <f>IF(AZ37=2,G37,0)</f>
        <v>0</v>
      </c>
      <c r="BC37" s="145">
        <f>IF(AZ37=3,G37,0)</f>
        <v>0</v>
      </c>
      <c r="BD37" s="145">
        <f>IF(AZ37=4,G37,0)</f>
        <v>0</v>
      </c>
      <c r="BE37" s="145">
        <f>IF(AZ37=5,G37,0)</f>
        <v>0</v>
      </c>
      <c r="CA37" s="174">
        <v>1</v>
      </c>
      <c r="CB37" s="174">
        <v>1</v>
      </c>
      <c r="CZ37" s="145">
        <v>0</v>
      </c>
    </row>
    <row r="38" spans="1:104" x14ac:dyDescent="0.2">
      <c r="A38" s="175"/>
      <c r="B38" s="178"/>
      <c r="C38" s="231" t="s">
        <v>122</v>
      </c>
      <c r="D38" s="232"/>
      <c r="E38" s="179">
        <v>2</v>
      </c>
      <c r="F38" s="180"/>
      <c r="G38" s="181"/>
      <c r="M38" s="177" t="s">
        <v>122</v>
      </c>
      <c r="O38" s="167"/>
    </row>
    <row r="39" spans="1:104" x14ac:dyDescent="0.2">
      <c r="A39" s="168">
        <v>9</v>
      </c>
      <c r="B39" s="169" t="s">
        <v>123</v>
      </c>
      <c r="C39" s="170" t="s">
        <v>124</v>
      </c>
      <c r="D39" s="171" t="s">
        <v>125</v>
      </c>
      <c r="E39" s="172">
        <v>58.972000000000001</v>
      </c>
      <c r="F39" s="172"/>
      <c r="G39" s="173">
        <f>E39*F39</f>
        <v>0</v>
      </c>
      <c r="O39" s="167">
        <v>2</v>
      </c>
      <c r="AA39" s="145">
        <v>1</v>
      </c>
      <c r="AB39" s="145">
        <v>1</v>
      </c>
      <c r="AC39" s="145">
        <v>1</v>
      </c>
      <c r="AZ39" s="145">
        <v>1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74">
        <v>1</v>
      </c>
      <c r="CB39" s="174">
        <v>1</v>
      </c>
      <c r="CZ39" s="145">
        <v>0</v>
      </c>
    </row>
    <row r="40" spans="1:104" x14ac:dyDescent="0.2">
      <c r="A40" s="175"/>
      <c r="B40" s="178"/>
      <c r="C40" s="231" t="s">
        <v>126</v>
      </c>
      <c r="D40" s="232"/>
      <c r="E40" s="179">
        <v>2.56</v>
      </c>
      <c r="F40" s="180"/>
      <c r="G40" s="181"/>
      <c r="M40" s="177" t="s">
        <v>126</v>
      </c>
      <c r="O40" s="167"/>
    </row>
    <row r="41" spans="1:104" x14ac:dyDescent="0.2">
      <c r="A41" s="175"/>
      <c r="B41" s="178"/>
      <c r="C41" s="231" t="s">
        <v>127</v>
      </c>
      <c r="D41" s="232"/>
      <c r="E41" s="179">
        <v>0.91</v>
      </c>
      <c r="F41" s="180"/>
      <c r="G41" s="181"/>
      <c r="M41" s="177" t="s">
        <v>127</v>
      </c>
      <c r="O41" s="167"/>
    </row>
    <row r="42" spans="1:104" x14ac:dyDescent="0.2">
      <c r="A42" s="175"/>
      <c r="B42" s="178"/>
      <c r="C42" s="231" t="s">
        <v>128</v>
      </c>
      <c r="D42" s="232"/>
      <c r="E42" s="179">
        <v>2.88</v>
      </c>
      <c r="F42" s="180"/>
      <c r="G42" s="181"/>
      <c r="M42" s="177" t="s">
        <v>128</v>
      </c>
      <c r="O42" s="167"/>
    </row>
    <row r="43" spans="1:104" x14ac:dyDescent="0.2">
      <c r="A43" s="175"/>
      <c r="B43" s="178"/>
      <c r="C43" s="231" t="s">
        <v>129</v>
      </c>
      <c r="D43" s="232"/>
      <c r="E43" s="179">
        <v>37.366</v>
      </c>
      <c r="F43" s="180"/>
      <c r="G43" s="181"/>
      <c r="M43" s="177" t="s">
        <v>129</v>
      </c>
      <c r="O43" s="167"/>
    </row>
    <row r="44" spans="1:104" x14ac:dyDescent="0.2">
      <c r="A44" s="175"/>
      <c r="B44" s="178"/>
      <c r="C44" s="231" t="s">
        <v>130</v>
      </c>
      <c r="D44" s="232"/>
      <c r="E44" s="179">
        <v>1.256</v>
      </c>
      <c r="F44" s="180"/>
      <c r="G44" s="181"/>
      <c r="M44" s="177" t="s">
        <v>130</v>
      </c>
      <c r="O44" s="167"/>
    </row>
    <row r="45" spans="1:104" x14ac:dyDescent="0.2">
      <c r="A45" s="175"/>
      <c r="B45" s="178"/>
      <c r="C45" s="231" t="s">
        <v>131</v>
      </c>
      <c r="D45" s="232"/>
      <c r="E45" s="179">
        <v>14</v>
      </c>
      <c r="F45" s="180"/>
      <c r="G45" s="181"/>
      <c r="M45" s="177" t="s">
        <v>131</v>
      </c>
      <c r="O45" s="167"/>
    </row>
    <row r="46" spans="1:104" x14ac:dyDescent="0.2">
      <c r="A46" s="168">
        <v>10</v>
      </c>
      <c r="B46" s="169" t="s">
        <v>132</v>
      </c>
      <c r="C46" s="170" t="s">
        <v>133</v>
      </c>
      <c r="D46" s="171" t="s">
        <v>102</v>
      </c>
      <c r="E46" s="172">
        <v>16.4176</v>
      </c>
      <c r="F46" s="172"/>
      <c r="G46" s="173">
        <f>E46*F46</f>
        <v>0</v>
      </c>
      <c r="O46" s="167">
        <v>2</v>
      </c>
      <c r="AA46" s="145">
        <v>1</v>
      </c>
      <c r="AB46" s="145">
        <v>1</v>
      </c>
      <c r="AC46" s="145">
        <v>1</v>
      </c>
      <c r="AZ46" s="145">
        <v>1</v>
      </c>
      <c r="BA46" s="145">
        <f>IF(AZ46=1,G46,0)</f>
        <v>0</v>
      </c>
      <c r="BB46" s="145">
        <f>IF(AZ46=2,G46,0)</f>
        <v>0</v>
      </c>
      <c r="BC46" s="145">
        <f>IF(AZ46=3,G46,0)</f>
        <v>0</v>
      </c>
      <c r="BD46" s="145">
        <f>IF(AZ46=4,G46,0)</f>
        <v>0</v>
      </c>
      <c r="BE46" s="145">
        <f>IF(AZ46=5,G46,0)</f>
        <v>0</v>
      </c>
      <c r="CA46" s="174">
        <v>1</v>
      </c>
      <c r="CB46" s="174">
        <v>1</v>
      </c>
      <c r="CZ46" s="145">
        <v>0</v>
      </c>
    </row>
    <row r="47" spans="1:104" x14ac:dyDescent="0.2">
      <c r="A47" s="182"/>
      <c r="B47" s="183" t="s">
        <v>78</v>
      </c>
      <c r="C47" s="184" t="str">
        <f>CONCATENATE(B22," ",C22)</f>
        <v>1 Zemní práce</v>
      </c>
      <c r="D47" s="185"/>
      <c r="E47" s="186"/>
      <c r="F47" s="187"/>
      <c r="G47" s="188">
        <f>SUM(G22:G46)</f>
        <v>0</v>
      </c>
      <c r="O47" s="167">
        <v>4</v>
      </c>
      <c r="BA47" s="189">
        <f>SUM(BA22:BA46)</f>
        <v>0</v>
      </c>
      <c r="BB47" s="189">
        <f>SUM(BB22:BB46)</f>
        <v>0</v>
      </c>
      <c r="BC47" s="189">
        <f>SUM(BC22:BC46)</f>
        <v>0</v>
      </c>
      <c r="BD47" s="189">
        <f>SUM(BD22:BD46)</f>
        <v>0</v>
      </c>
      <c r="BE47" s="189">
        <f>SUM(BE22:BE46)</f>
        <v>0</v>
      </c>
    </row>
    <row r="48" spans="1:104" x14ac:dyDescent="0.2">
      <c r="A48" s="160" t="s">
        <v>74</v>
      </c>
      <c r="B48" s="161" t="s">
        <v>134</v>
      </c>
      <c r="C48" s="162" t="s">
        <v>135</v>
      </c>
      <c r="D48" s="163"/>
      <c r="E48" s="164"/>
      <c r="F48" s="164"/>
      <c r="G48" s="165"/>
      <c r="H48" s="166"/>
      <c r="I48" s="166"/>
      <c r="O48" s="167">
        <v>1</v>
      </c>
    </row>
    <row r="49" spans="1:104" x14ac:dyDescent="0.2">
      <c r="A49" s="168">
        <v>11</v>
      </c>
      <c r="B49" s="169" t="s">
        <v>136</v>
      </c>
      <c r="C49" s="170" t="s">
        <v>137</v>
      </c>
      <c r="D49" s="171" t="s">
        <v>138</v>
      </c>
      <c r="E49" s="172">
        <v>1</v>
      </c>
      <c r="F49" s="172"/>
      <c r="G49" s="173">
        <f>E49*F49</f>
        <v>0</v>
      </c>
      <c r="O49" s="167">
        <v>2</v>
      </c>
      <c r="AA49" s="145">
        <v>12</v>
      </c>
      <c r="AB49" s="145">
        <v>0</v>
      </c>
      <c r="AC49" s="145">
        <v>12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4">
        <v>12</v>
      </c>
      <c r="CB49" s="174">
        <v>0</v>
      </c>
      <c r="CZ49" s="145">
        <v>0</v>
      </c>
    </row>
    <row r="50" spans="1:104" x14ac:dyDescent="0.2">
      <c r="A50" s="182"/>
      <c r="B50" s="183" t="s">
        <v>78</v>
      </c>
      <c r="C50" s="184" t="str">
        <f>CONCATENATE(B48," ",C48)</f>
        <v>11 Přípravné a přidružené práce</v>
      </c>
      <c r="D50" s="185"/>
      <c r="E50" s="186"/>
      <c r="F50" s="187"/>
      <c r="G50" s="188">
        <f>SUM(G48:G49)</f>
        <v>0</v>
      </c>
      <c r="O50" s="167">
        <v>4</v>
      </c>
      <c r="BA50" s="189">
        <f>SUM(BA48:BA49)</f>
        <v>0</v>
      </c>
      <c r="BB50" s="189">
        <f>SUM(BB48:BB49)</f>
        <v>0</v>
      </c>
      <c r="BC50" s="189">
        <f>SUM(BC48:BC49)</f>
        <v>0</v>
      </c>
      <c r="BD50" s="189">
        <f>SUM(BD48:BD49)</f>
        <v>0</v>
      </c>
      <c r="BE50" s="189">
        <f>SUM(BE48:BE49)</f>
        <v>0</v>
      </c>
    </row>
    <row r="51" spans="1:104" x14ac:dyDescent="0.2">
      <c r="A51" s="160" t="s">
        <v>74</v>
      </c>
      <c r="B51" s="161" t="s">
        <v>139</v>
      </c>
      <c r="C51" s="162" t="s">
        <v>140</v>
      </c>
      <c r="D51" s="163"/>
      <c r="E51" s="164"/>
      <c r="F51" s="164"/>
      <c r="G51" s="165"/>
      <c r="H51" s="166"/>
      <c r="I51" s="166"/>
      <c r="O51" s="167">
        <v>1</v>
      </c>
    </row>
    <row r="52" spans="1:104" x14ac:dyDescent="0.2">
      <c r="A52" s="168">
        <v>12</v>
      </c>
      <c r="B52" s="169" t="s">
        <v>141</v>
      </c>
      <c r="C52" s="170" t="s">
        <v>142</v>
      </c>
      <c r="D52" s="171" t="s">
        <v>102</v>
      </c>
      <c r="E52" s="172">
        <v>13.4702</v>
      </c>
      <c r="F52" s="172"/>
      <c r="G52" s="173">
        <f>E52*F52</f>
        <v>0</v>
      </c>
      <c r="O52" s="167">
        <v>2</v>
      </c>
      <c r="AA52" s="145">
        <v>1</v>
      </c>
      <c r="AB52" s="145">
        <v>1</v>
      </c>
      <c r="AC52" s="145">
        <v>1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1</v>
      </c>
      <c r="CB52" s="174">
        <v>1</v>
      </c>
      <c r="CZ52" s="145">
        <v>2.5249999999999999</v>
      </c>
    </row>
    <row r="53" spans="1:104" x14ac:dyDescent="0.2">
      <c r="A53" s="175"/>
      <c r="B53" s="178"/>
      <c r="C53" s="231" t="s">
        <v>143</v>
      </c>
      <c r="D53" s="232"/>
      <c r="E53" s="179">
        <v>2.56</v>
      </c>
      <c r="F53" s="180"/>
      <c r="G53" s="181"/>
      <c r="M53" s="177" t="s">
        <v>143</v>
      </c>
      <c r="O53" s="167"/>
    </row>
    <row r="54" spans="1:104" x14ac:dyDescent="0.2">
      <c r="A54" s="175"/>
      <c r="B54" s="178"/>
      <c r="C54" s="231" t="s">
        <v>144</v>
      </c>
      <c r="D54" s="232"/>
      <c r="E54" s="179">
        <v>0.91</v>
      </c>
      <c r="F54" s="180"/>
      <c r="G54" s="181"/>
      <c r="M54" s="177" t="s">
        <v>144</v>
      </c>
      <c r="O54" s="167"/>
    </row>
    <row r="55" spans="1:104" x14ac:dyDescent="0.2">
      <c r="A55" s="175"/>
      <c r="B55" s="178"/>
      <c r="C55" s="231" t="s">
        <v>145</v>
      </c>
      <c r="D55" s="232"/>
      <c r="E55" s="179">
        <v>2.88</v>
      </c>
      <c r="F55" s="180"/>
      <c r="G55" s="181"/>
      <c r="M55" s="177" t="s">
        <v>145</v>
      </c>
      <c r="O55" s="167"/>
    </row>
    <row r="56" spans="1:104" x14ac:dyDescent="0.2">
      <c r="A56" s="175"/>
      <c r="B56" s="178"/>
      <c r="C56" s="231" t="s">
        <v>146</v>
      </c>
      <c r="D56" s="232"/>
      <c r="E56" s="179">
        <v>6.5389999999999997</v>
      </c>
      <c r="F56" s="180"/>
      <c r="G56" s="181"/>
      <c r="M56" s="177" t="s">
        <v>146</v>
      </c>
      <c r="O56" s="167"/>
    </row>
    <row r="57" spans="1:104" x14ac:dyDescent="0.2">
      <c r="A57" s="175"/>
      <c r="B57" s="178"/>
      <c r="C57" s="231" t="s">
        <v>147</v>
      </c>
      <c r="D57" s="232"/>
      <c r="E57" s="179">
        <v>0.12559999999999999</v>
      </c>
      <c r="F57" s="180"/>
      <c r="G57" s="181"/>
      <c r="M57" s="177" t="s">
        <v>147</v>
      </c>
      <c r="O57" s="167"/>
    </row>
    <row r="58" spans="1:104" x14ac:dyDescent="0.2">
      <c r="A58" s="175"/>
      <c r="B58" s="178"/>
      <c r="C58" s="233" t="s">
        <v>148</v>
      </c>
      <c r="D58" s="232"/>
      <c r="E58" s="202">
        <v>13.0146</v>
      </c>
      <c r="F58" s="180"/>
      <c r="G58" s="181"/>
      <c r="M58" s="177" t="s">
        <v>148</v>
      </c>
      <c r="O58" s="167"/>
    </row>
    <row r="59" spans="1:104" x14ac:dyDescent="0.2">
      <c r="A59" s="175"/>
      <c r="B59" s="178"/>
      <c r="C59" s="231" t="s">
        <v>149</v>
      </c>
      <c r="D59" s="232"/>
      <c r="E59" s="179">
        <v>0.45550000000000002</v>
      </c>
      <c r="F59" s="180"/>
      <c r="G59" s="181"/>
      <c r="M59" s="177" t="s">
        <v>149</v>
      </c>
      <c r="O59" s="167"/>
    </row>
    <row r="60" spans="1:104" x14ac:dyDescent="0.2">
      <c r="A60" s="168">
        <v>13</v>
      </c>
      <c r="B60" s="169" t="s">
        <v>150</v>
      </c>
      <c r="C60" s="170" t="s">
        <v>151</v>
      </c>
      <c r="D60" s="171" t="s">
        <v>125</v>
      </c>
      <c r="E60" s="172">
        <v>6.4622000000000002</v>
      </c>
      <c r="F60" s="172"/>
      <c r="G60" s="173">
        <f>E60*F60</f>
        <v>0</v>
      </c>
      <c r="O60" s="167">
        <v>2</v>
      </c>
      <c r="AA60" s="145">
        <v>1</v>
      </c>
      <c r="AB60" s="145">
        <v>1</v>
      </c>
      <c r="AC60" s="145">
        <v>1</v>
      </c>
      <c r="AZ60" s="145">
        <v>1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</v>
      </c>
      <c r="CB60" s="174">
        <v>1</v>
      </c>
      <c r="CZ60" s="145">
        <v>3.9199999999999999E-2</v>
      </c>
    </row>
    <row r="61" spans="1:104" x14ac:dyDescent="0.2">
      <c r="A61" s="175"/>
      <c r="B61" s="178"/>
      <c r="C61" s="231" t="s">
        <v>152</v>
      </c>
      <c r="D61" s="232"/>
      <c r="E61" s="179">
        <v>1.28</v>
      </c>
      <c r="F61" s="180"/>
      <c r="G61" s="181"/>
      <c r="M61" s="177" t="s">
        <v>152</v>
      </c>
      <c r="O61" s="167"/>
    </row>
    <row r="62" spans="1:104" x14ac:dyDescent="0.2">
      <c r="A62" s="175"/>
      <c r="B62" s="178"/>
      <c r="C62" s="231" t="s">
        <v>153</v>
      </c>
      <c r="D62" s="232"/>
      <c r="E62" s="179">
        <v>0.4</v>
      </c>
      <c r="F62" s="180"/>
      <c r="G62" s="181"/>
      <c r="M62" s="177" t="s">
        <v>153</v>
      </c>
      <c r="O62" s="167"/>
    </row>
    <row r="63" spans="1:104" x14ac:dyDescent="0.2">
      <c r="A63" s="175"/>
      <c r="B63" s="178"/>
      <c r="C63" s="231" t="s">
        <v>154</v>
      </c>
      <c r="D63" s="232"/>
      <c r="E63" s="179">
        <v>0.52</v>
      </c>
      <c r="F63" s="180"/>
      <c r="G63" s="181"/>
      <c r="M63" s="177" t="s">
        <v>154</v>
      </c>
      <c r="O63" s="167"/>
    </row>
    <row r="64" spans="1:104" x14ac:dyDescent="0.2">
      <c r="A64" s="175"/>
      <c r="B64" s="178"/>
      <c r="C64" s="231" t="s">
        <v>155</v>
      </c>
      <c r="D64" s="232"/>
      <c r="E64" s="179">
        <v>0.4</v>
      </c>
      <c r="F64" s="180"/>
      <c r="G64" s="181"/>
      <c r="M64" s="177" t="s">
        <v>155</v>
      </c>
      <c r="O64" s="167"/>
    </row>
    <row r="65" spans="1:104" x14ac:dyDescent="0.2">
      <c r="A65" s="175"/>
      <c r="B65" s="178"/>
      <c r="C65" s="231" t="s">
        <v>156</v>
      </c>
      <c r="D65" s="232"/>
      <c r="E65" s="179">
        <v>3.7366000000000001</v>
      </c>
      <c r="F65" s="180"/>
      <c r="G65" s="181"/>
      <c r="M65" s="177" t="s">
        <v>156</v>
      </c>
      <c r="O65" s="167"/>
    </row>
    <row r="66" spans="1:104" x14ac:dyDescent="0.2">
      <c r="A66" s="175"/>
      <c r="B66" s="178"/>
      <c r="C66" s="231" t="s">
        <v>157</v>
      </c>
      <c r="D66" s="232"/>
      <c r="E66" s="179">
        <v>0.12559999999999999</v>
      </c>
      <c r="F66" s="180"/>
      <c r="G66" s="181"/>
      <c r="M66" s="177" t="s">
        <v>157</v>
      </c>
      <c r="O66" s="167"/>
    </row>
    <row r="67" spans="1:104" x14ac:dyDescent="0.2">
      <c r="A67" s="168">
        <v>14</v>
      </c>
      <c r="B67" s="169" t="s">
        <v>158</v>
      </c>
      <c r="C67" s="170" t="s">
        <v>159</v>
      </c>
      <c r="D67" s="171" t="s">
        <v>125</v>
      </c>
      <c r="E67" s="172">
        <v>6.4622000000000002</v>
      </c>
      <c r="F67" s="172"/>
      <c r="G67" s="173">
        <f>E67*F67</f>
        <v>0</v>
      </c>
      <c r="O67" s="167">
        <v>2</v>
      </c>
      <c r="AA67" s="145">
        <v>1</v>
      </c>
      <c r="AB67" s="145">
        <v>1</v>
      </c>
      <c r="AC67" s="145">
        <v>1</v>
      </c>
      <c r="AZ67" s="145">
        <v>1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74">
        <v>1</v>
      </c>
      <c r="CB67" s="174">
        <v>1</v>
      </c>
      <c r="CZ67" s="145">
        <v>0</v>
      </c>
    </row>
    <row r="68" spans="1:104" x14ac:dyDescent="0.2">
      <c r="A68" s="182"/>
      <c r="B68" s="183" t="s">
        <v>78</v>
      </c>
      <c r="C68" s="184" t="str">
        <f>CONCATENATE(B51," ",C51)</f>
        <v>2 Základy a zvláštní zakládání</v>
      </c>
      <c r="D68" s="185"/>
      <c r="E68" s="186"/>
      <c r="F68" s="187"/>
      <c r="G68" s="188">
        <f>SUM(G51:G67)</f>
        <v>0</v>
      </c>
      <c r="O68" s="167">
        <v>4</v>
      </c>
      <c r="BA68" s="189">
        <f>SUM(BA51:BA67)</f>
        <v>0</v>
      </c>
      <c r="BB68" s="189">
        <f>SUM(BB51:BB67)</f>
        <v>0</v>
      </c>
      <c r="BC68" s="189">
        <f>SUM(BC51:BC67)</f>
        <v>0</v>
      </c>
      <c r="BD68" s="189">
        <f>SUM(BD51:BD67)</f>
        <v>0</v>
      </c>
      <c r="BE68" s="189">
        <f>SUM(BE51:BE67)</f>
        <v>0</v>
      </c>
    </row>
    <row r="69" spans="1:104" x14ac:dyDescent="0.2">
      <c r="A69" s="160" t="s">
        <v>74</v>
      </c>
      <c r="B69" s="161" t="s">
        <v>160</v>
      </c>
      <c r="C69" s="162" t="s">
        <v>161</v>
      </c>
      <c r="D69" s="163"/>
      <c r="E69" s="164"/>
      <c r="F69" s="164"/>
      <c r="G69" s="165"/>
      <c r="H69" s="166"/>
      <c r="I69" s="166"/>
      <c r="O69" s="167">
        <v>1</v>
      </c>
    </row>
    <row r="70" spans="1:104" x14ac:dyDescent="0.2">
      <c r="A70" s="168">
        <v>15</v>
      </c>
      <c r="B70" s="169" t="s">
        <v>162</v>
      </c>
      <c r="C70" s="170" t="s">
        <v>163</v>
      </c>
      <c r="D70" s="171" t="s">
        <v>125</v>
      </c>
      <c r="E70" s="172">
        <v>14</v>
      </c>
      <c r="F70" s="172"/>
      <c r="G70" s="173">
        <f>E70*F70</f>
        <v>0</v>
      </c>
      <c r="O70" s="167">
        <v>2</v>
      </c>
      <c r="AA70" s="145">
        <v>1</v>
      </c>
      <c r="AB70" s="145">
        <v>1</v>
      </c>
      <c r="AC70" s="145">
        <v>1</v>
      </c>
      <c r="AZ70" s="145">
        <v>1</v>
      </c>
      <c r="BA70" s="145">
        <f>IF(AZ70=1,G70,0)</f>
        <v>0</v>
      </c>
      <c r="BB70" s="145">
        <f>IF(AZ70=2,G70,0)</f>
        <v>0</v>
      </c>
      <c r="BC70" s="145">
        <f>IF(AZ70=3,G70,0)</f>
        <v>0</v>
      </c>
      <c r="BD70" s="145">
        <f>IF(AZ70=4,G70,0)</f>
        <v>0</v>
      </c>
      <c r="BE70" s="145">
        <f>IF(AZ70=5,G70,0)</f>
        <v>0</v>
      </c>
      <c r="CA70" s="174">
        <v>1</v>
      </c>
      <c r="CB70" s="174">
        <v>1</v>
      </c>
      <c r="CZ70" s="145">
        <v>0.2205</v>
      </c>
    </row>
    <row r="71" spans="1:104" x14ac:dyDescent="0.2">
      <c r="A71" s="175"/>
      <c r="B71" s="178"/>
      <c r="C71" s="231" t="s">
        <v>164</v>
      </c>
      <c r="D71" s="232"/>
      <c r="E71" s="179">
        <v>14</v>
      </c>
      <c r="F71" s="180"/>
      <c r="G71" s="181"/>
      <c r="M71" s="177" t="s">
        <v>164</v>
      </c>
      <c r="O71" s="167"/>
    </row>
    <row r="72" spans="1:104" ht="22.5" x14ac:dyDescent="0.2">
      <c r="A72" s="168">
        <v>16</v>
      </c>
      <c r="B72" s="169" t="s">
        <v>165</v>
      </c>
      <c r="C72" s="170" t="s">
        <v>166</v>
      </c>
      <c r="D72" s="171" t="s">
        <v>167</v>
      </c>
      <c r="E72" s="172">
        <v>5.3900000000000003E-2</v>
      </c>
      <c r="F72" s="172"/>
      <c r="G72" s="173">
        <f>E72*F72</f>
        <v>0</v>
      </c>
      <c r="O72" s="167">
        <v>2</v>
      </c>
      <c r="AA72" s="145">
        <v>1</v>
      </c>
      <c r="AB72" s="145">
        <v>0</v>
      </c>
      <c r="AC72" s="145">
        <v>0</v>
      </c>
      <c r="AZ72" s="145">
        <v>1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4">
        <v>1</v>
      </c>
      <c r="CB72" s="174">
        <v>0</v>
      </c>
      <c r="CZ72" s="145">
        <v>1.0662499999999999</v>
      </c>
    </row>
    <row r="73" spans="1:104" x14ac:dyDescent="0.2">
      <c r="A73" s="175"/>
      <c r="B73" s="178"/>
      <c r="C73" s="231" t="s">
        <v>168</v>
      </c>
      <c r="D73" s="232"/>
      <c r="E73" s="179">
        <v>5.3900000000000003E-2</v>
      </c>
      <c r="F73" s="180"/>
      <c r="G73" s="181"/>
      <c r="M73" s="177" t="s">
        <v>168</v>
      </c>
      <c r="O73" s="167"/>
    </row>
    <row r="74" spans="1:104" x14ac:dyDescent="0.2">
      <c r="A74" s="168">
        <v>17</v>
      </c>
      <c r="B74" s="169" t="s">
        <v>169</v>
      </c>
      <c r="C74" s="170" t="s">
        <v>170</v>
      </c>
      <c r="D74" s="171" t="s">
        <v>102</v>
      </c>
      <c r="E74" s="172">
        <v>1.4</v>
      </c>
      <c r="F74" s="172"/>
      <c r="G74" s="173">
        <f>E74*F74</f>
        <v>0</v>
      </c>
      <c r="O74" s="167">
        <v>2</v>
      </c>
      <c r="AA74" s="145">
        <v>12</v>
      </c>
      <c r="AB74" s="145">
        <v>0</v>
      </c>
      <c r="AC74" s="145">
        <v>34</v>
      </c>
      <c r="AZ74" s="145">
        <v>1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12</v>
      </c>
      <c r="CB74" s="174">
        <v>0</v>
      </c>
      <c r="CZ74" s="145">
        <v>0</v>
      </c>
    </row>
    <row r="75" spans="1:104" x14ac:dyDescent="0.2">
      <c r="A75" s="175"/>
      <c r="B75" s="178"/>
      <c r="C75" s="231" t="s">
        <v>171</v>
      </c>
      <c r="D75" s="232"/>
      <c r="E75" s="179">
        <v>1.4</v>
      </c>
      <c r="F75" s="180"/>
      <c r="G75" s="181"/>
      <c r="M75" s="177" t="s">
        <v>171</v>
      </c>
      <c r="O75" s="167"/>
    </row>
    <row r="76" spans="1:104" x14ac:dyDescent="0.2">
      <c r="A76" s="182"/>
      <c r="B76" s="183" t="s">
        <v>78</v>
      </c>
      <c r="C76" s="184" t="str">
        <f>CONCATENATE(B69," ",C69)</f>
        <v>5 Komunikace</v>
      </c>
      <c r="D76" s="185"/>
      <c r="E76" s="186"/>
      <c r="F76" s="187"/>
      <c r="G76" s="188">
        <f>SUM(G69:G75)</f>
        <v>0</v>
      </c>
      <c r="O76" s="167">
        <v>4</v>
      </c>
      <c r="BA76" s="189">
        <f>SUM(BA69:BA75)</f>
        <v>0</v>
      </c>
      <c r="BB76" s="189">
        <f>SUM(BB69:BB75)</f>
        <v>0</v>
      </c>
      <c r="BC76" s="189">
        <f>SUM(BC69:BC75)</f>
        <v>0</v>
      </c>
      <c r="BD76" s="189">
        <f>SUM(BD69:BD75)</f>
        <v>0</v>
      </c>
      <c r="BE76" s="189">
        <f>SUM(BE69:BE75)</f>
        <v>0</v>
      </c>
    </row>
    <row r="77" spans="1:104" x14ac:dyDescent="0.2">
      <c r="A77" s="160" t="s">
        <v>74</v>
      </c>
      <c r="B77" s="161" t="s">
        <v>172</v>
      </c>
      <c r="C77" s="162" t="s">
        <v>173</v>
      </c>
      <c r="D77" s="163"/>
      <c r="E77" s="164"/>
      <c r="F77" s="164"/>
      <c r="G77" s="165"/>
      <c r="H77" s="166"/>
      <c r="I77" s="166"/>
      <c r="O77" s="167">
        <v>1</v>
      </c>
    </row>
    <row r="78" spans="1:104" x14ac:dyDescent="0.2">
      <c r="A78" s="168">
        <v>18</v>
      </c>
      <c r="B78" s="169" t="s">
        <v>174</v>
      </c>
      <c r="C78" s="170" t="s">
        <v>175</v>
      </c>
      <c r="D78" s="171" t="s">
        <v>125</v>
      </c>
      <c r="E78" s="172">
        <v>70</v>
      </c>
      <c r="F78" s="172"/>
      <c r="G78" s="173">
        <f>E78*F78</f>
        <v>0</v>
      </c>
      <c r="O78" s="167">
        <v>2</v>
      </c>
      <c r="AA78" s="145">
        <v>1</v>
      </c>
      <c r="AB78" s="145">
        <v>1</v>
      </c>
      <c r="AC78" s="145">
        <v>1</v>
      </c>
      <c r="AZ78" s="145">
        <v>1</v>
      </c>
      <c r="BA78" s="145">
        <f>IF(AZ78=1,G78,0)</f>
        <v>0</v>
      </c>
      <c r="BB78" s="145">
        <f>IF(AZ78=2,G78,0)</f>
        <v>0</v>
      </c>
      <c r="BC78" s="145">
        <f>IF(AZ78=3,G78,0)</f>
        <v>0</v>
      </c>
      <c r="BD78" s="145">
        <f>IF(AZ78=4,G78,0)</f>
        <v>0</v>
      </c>
      <c r="BE78" s="145">
        <f>IF(AZ78=5,G78,0)</f>
        <v>0</v>
      </c>
      <c r="CA78" s="174">
        <v>1</v>
      </c>
      <c r="CB78" s="174">
        <v>1</v>
      </c>
      <c r="CZ78" s="145">
        <v>0</v>
      </c>
    </row>
    <row r="79" spans="1:104" x14ac:dyDescent="0.2">
      <c r="A79" s="182"/>
      <c r="B79" s="183" t="s">
        <v>78</v>
      </c>
      <c r="C79" s="184" t="str">
        <f>CONCATENATE(B77," ",C77)</f>
        <v>95 Dokončovací konstrukce na pozemních stavbách</v>
      </c>
      <c r="D79" s="185"/>
      <c r="E79" s="186"/>
      <c r="F79" s="187"/>
      <c r="G79" s="188">
        <f>SUM(G77:G78)</f>
        <v>0</v>
      </c>
      <c r="O79" s="167">
        <v>4</v>
      </c>
      <c r="BA79" s="189">
        <f>SUM(BA77:BA78)</f>
        <v>0</v>
      </c>
      <c r="BB79" s="189">
        <f>SUM(BB77:BB78)</f>
        <v>0</v>
      </c>
      <c r="BC79" s="189">
        <f>SUM(BC77:BC78)</f>
        <v>0</v>
      </c>
      <c r="BD79" s="189">
        <f>SUM(BD77:BD78)</f>
        <v>0</v>
      </c>
      <c r="BE79" s="189">
        <f>SUM(BE77:BE78)</f>
        <v>0</v>
      </c>
    </row>
    <row r="80" spans="1:104" x14ac:dyDescent="0.2">
      <c r="A80" s="160" t="s">
        <v>74</v>
      </c>
      <c r="B80" s="161" t="s">
        <v>176</v>
      </c>
      <c r="C80" s="162" t="s">
        <v>177</v>
      </c>
      <c r="D80" s="163"/>
      <c r="E80" s="164"/>
      <c r="F80" s="164"/>
      <c r="G80" s="165"/>
      <c r="H80" s="166"/>
      <c r="I80" s="166"/>
      <c r="O80" s="167">
        <v>1</v>
      </c>
    </row>
    <row r="81" spans="1:104" ht="22.5" x14ac:dyDescent="0.2">
      <c r="A81" s="168">
        <v>19</v>
      </c>
      <c r="B81" s="169" t="s">
        <v>178</v>
      </c>
      <c r="C81" s="170" t="s">
        <v>179</v>
      </c>
      <c r="D81" s="171" t="s">
        <v>138</v>
      </c>
      <c r="E81" s="172">
        <v>1</v>
      </c>
      <c r="F81" s="172"/>
      <c r="G81" s="173">
        <f>E81*F81</f>
        <v>0</v>
      </c>
      <c r="O81" s="167">
        <v>2</v>
      </c>
      <c r="AA81" s="145">
        <v>12</v>
      </c>
      <c r="AB81" s="145">
        <v>0</v>
      </c>
      <c r="AC81" s="145">
        <v>44</v>
      </c>
      <c r="AZ81" s="145">
        <v>1</v>
      </c>
      <c r="BA81" s="145">
        <f>IF(AZ81=1,G81,0)</f>
        <v>0</v>
      </c>
      <c r="BB81" s="145">
        <f>IF(AZ81=2,G81,0)</f>
        <v>0</v>
      </c>
      <c r="BC81" s="145">
        <f>IF(AZ81=3,G81,0)</f>
        <v>0</v>
      </c>
      <c r="BD81" s="145">
        <f>IF(AZ81=4,G81,0)</f>
        <v>0</v>
      </c>
      <c r="BE81" s="145">
        <f>IF(AZ81=5,G81,0)</f>
        <v>0</v>
      </c>
      <c r="CA81" s="174">
        <v>12</v>
      </c>
      <c r="CB81" s="174">
        <v>0</v>
      </c>
      <c r="CZ81" s="145">
        <v>0</v>
      </c>
    </row>
    <row r="82" spans="1:104" x14ac:dyDescent="0.2">
      <c r="A82" s="182"/>
      <c r="B82" s="183" t="s">
        <v>78</v>
      </c>
      <c r="C82" s="184" t="str">
        <f>CONCATENATE(B80," ",C80)</f>
        <v>96 Bourání konstrukcí</v>
      </c>
      <c r="D82" s="185"/>
      <c r="E82" s="186"/>
      <c r="F82" s="187"/>
      <c r="G82" s="188">
        <f>SUM(G80:G81)</f>
        <v>0</v>
      </c>
      <c r="O82" s="167">
        <v>4</v>
      </c>
      <c r="BA82" s="189">
        <f>SUM(BA80:BA81)</f>
        <v>0</v>
      </c>
      <c r="BB82" s="189">
        <f>SUM(BB80:BB81)</f>
        <v>0</v>
      </c>
      <c r="BC82" s="189">
        <f>SUM(BC80:BC81)</f>
        <v>0</v>
      </c>
      <c r="BD82" s="189">
        <f>SUM(BD80:BD81)</f>
        <v>0</v>
      </c>
      <c r="BE82" s="189">
        <f>SUM(BE80:BE81)</f>
        <v>0</v>
      </c>
    </row>
    <row r="83" spans="1:104" x14ac:dyDescent="0.2">
      <c r="A83" s="160" t="s">
        <v>74</v>
      </c>
      <c r="B83" s="161" t="s">
        <v>180</v>
      </c>
      <c r="C83" s="162" t="s">
        <v>181</v>
      </c>
      <c r="D83" s="163"/>
      <c r="E83" s="164"/>
      <c r="F83" s="164"/>
      <c r="G83" s="165"/>
      <c r="H83" s="166"/>
      <c r="I83" s="166"/>
      <c r="O83" s="167">
        <v>1</v>
      </c>
    </row>
    <row r="84" spans="1:104" x14ac:dyDescent="0.2">
      <c r="A84" s="168">
        <v>20</v>
      </c>
      <c r="B84" s="169" t="s">
        <v>182</v>
      </c>
      <c r="C84" s="170" t="s">
        <v>183</v>
      </c>
      <c r="D84" s="171" t="s">
        <v>167</v>
      </c>
      <c r="E84" s="172">
        <v>37.410044114999998</v>
      </c>
      <c r="F84" s="172"/>
      <c r="G84" s="173">
        <f>E84*F84</f>
        <v>0</v>
      </c>
      <c r="O84" s="167">
        <v>2</v>
      </c>
      <c r="AA84" s="145">
        <v>7</v>
      </c>
      <c r="AB84" s="145">
        <v>1</v>
      </c>
      <c r="AC84" s="145">
        <v>2</v>
      </c>
      <c r="AZ84" s="145">
        <v>1</v>
      </c>
      <c r="BA84" s="145">
        <f>IF(AZ84=1,G84,0)</f>
        <v>0</v>
      </c>
      <c r="BB84" s="145">
        <f>IF(AZ84=2,G84,0)</f>
        <v>0</v>
      </c>
      <c r="BC84" s="145">
        <f>IF(AZ84=3,G84,0)</f>
        <v>0</v>
      </c>
      <c r="BD84" s="145">
        <f>IF(AZ84=4,G84,0)</f>
        <v>0</v>
      </c>
      <c r="BE84" s="145">
        <f>IF(AZ84=5,G84,0)</f>
        <v>0</v>
      </c>
      <c r="CA84" s="174">
        <v>7</v>
      </c>
      <c r="CB84" s="174">
        <v>1</v>
      </c>
      <c r="CZ84" s="145">
        <v>0</v>
      </c>
    </row>
    <row r="85" spans="1:104" x14ac:dyDescent="0.2">
      <c r="A85" s="182"/>
      <c r="B85" s="183" t="s">
        <v>78</v>
      </c>
      <c r="C85" s="184" t="str">
        <f>CONCATENATE(B83," ",C83)</f>
        <v>99 Staveništní přesun hmot</v>
      </c>
      <c r="D85" s="185"/>
      <c r="E85" s="186"/>
      <c r="F85" s="187"/>
      <c r="G85" s="188">
        <f>SUM(G83:G84)</f>
        <v>0</v>
      </c>
      <c r="O85" s="167">
        <v>4</v>
      </c>
      <c r="BA85" s="189">
        <f>SUM(BA83:BA84)</f>
        <v>0</v>
      </c>
      <c r="BB85" s="189">
        <f>SUM(BB83:BB84)</f>
        <v>0</v>
      </c>
      <c r="BC85" s="189">
        <f>SUM(BC83:BC84)</f>
        <v>0</v>
      </c>
      <c r="BD85" s="189">
        <f>SUM(BD83:BD84)</f>
        <v>0</v>
      </c>
      <c r="BE85" s="189">
        <f>SUM(BE83:BE84)</f>
        <v>0</v>
      </c>
    </row>
    <row r="86" spans="1:104" x14ac:dyDescent="0.2">
      <c r="A86" s="160" t="s">
        <v>74</v>
      </c>
      <c r="B86" s="161" t="s">
        <v>184</v>
      </c>
      <c r="C86" s="162" t="s">
        <v>185</v>
      </c>
      <c r="D86" s="163"/>
      <c r="E86" s="164"/>
      <c r="F86" s="164"/>
      <c r="G86" s="165"/>
      <c r="H86" s="166"/>
      <c r="I86" s="166"/>
      <c r="O86" s="167">
        <v>1</v>
      </c>
    </row>
    <row r="87" spans="1:104" x14ac:dyDescent="0.2">
      <c r="A87" s="168">
        <v>21</v>
      </c>
      <c r="B87" s="169" t="s">
        <v>186</v>
      </c>
      <c r="C87" s="170" t="s">
        <v>187</v>
      </c>
      <c r="D87" s="171"/>
      <c r="E87" s="172">
        <v>0</v>
      </c>
      <c r="F87" s="172">
        <v>0</v>
      </c>
      <c r="G87" s="173">
        <f>E87*F87</f>
        <v>0</v>
      </c>
      <c r="O87" s="167">
        <v>2</v>
      </c>
      <c r="AA87" s="145">
        <v>12</v>
      </c>
      <c r="AB87" s="145">
        <v>0</v>
      </c>
      <c r="AC87" s="145">
        <v>18</v>
      </c>
      <c r="AZ87" s="145">
        <v>2</v>
      </c>
      <c r="BA87" s="145">
        <f>IF(AZ87=1,G87,0)</f>
        <v>0</v>
      </c>
      <c r="BB87" s="145">
        <f>IF(AZ87=2,G87,0)</f>
        <v>0</v>
      </c>
      <c r="BC87" s="145">
        <f>IF(AZ87=3,G87,0)</f>
        <v>0</v>
      </c>
      <c r="BD87" s="145">
        <f>IF(AZ87=4,G87,0)</f>
        <v>0</v>
      </c>
      <c r="BE87" s="145">
        <f>IF(AZ87=5,G87,0)</f>
        <v>0</v>
      </c>
      <c r="CA87" s="174">
        <v>12</v>
      </c>
      <c r="CB87" s="174">
        <v>0</v>
      </c>
      <c r="CZ87" s="145">
        <v>0</v>
      </c>
    </row>
    <row r="88" spans="1:104" ht="33.75" x14ac:dyDescent="0.2">
      <c r="A88" s="175"/>
      <c r="B88" s="176"/>
      <c r="C88" s="228" t="s">
        <v>188</v>
      </c>
      <c r="D88" s="229"/>
      <c r="E88" s="229"/>
      <c r="F88" s="229"/>
      <c r="G88" s="230"/>
      <c r="L88" s="177" t="s">
        <v>188</v>
      </c>
      <c r="O88" s="167">
        <v>3</v>
      </c>
    </row>
    <row r="89" spans="1:104" ht="22.5" x14ac:dyDescent="0.2">
      <c r="A89" s="175"/>
      <c r="B89" s="176"/>
      <c r="C89" s="228" t="s">
        <v>189</v>
      </c>
      <c r="D89" s="229"/>
      <c r="E89" s="229"/>
      <c r="F89" s="229"/>
      <c r="G89" s="230"/>
      <c r="L89" s="177" t="s">
        <v>189</v>
      </c>
      <c r="O89" s="167">
        <v>3</v>
      </c>
    </row>
    <row r="90" spans="1:104" x14ac:dyDescent="0.2">
      <c r="A90" s="175"/>
      <c r="B90" s="176"/>
      <c r="C90" s="228" t="s">
        <v>190</v>
      </c>
      <c r="D90" s="229"/>
      <c r="E90" s="229"/>
      <c r="F90" s="229"/>
      <c r="G90" s="230"/>
      <c r="L90" s="177" t="s">
        <v>190</v>
      </c>
      <c r="O90" s="167">
        <v>3</v>
      </c>
    </row>
    <row r="91" spans="1:104" x14ac:dyDescent="0.2">
      <c r="A91" s="168">
        <v>22</v>
      </c>
      <c r="B91" s="169" t="s">
        <v>191</v>
      </c>
      <c r="C91" s="170" t="s">
        <v>192</v>
      </c>
      <c r="D91" s="171" t="s">
        <v>125</v>
      </c>
      <c r="E91" s="172">
        <v>75</v>
      </c>
      <c r="F91" s="172"/>
      <c r="G91" s="173">
        <f>E91*F91</f>
        <v>0</v>
      </c>
      <c r="O91" s="167">
        <v>2</v>
      </c>
      <c r="AA91" s="145">
        <v>1</v>
      </c>
      <c r="AB91" s="145">
        <v>7</v>
      </c>
      <c r="AC91" s="145">
        <v>7</v>
      </c>
      <c r="AZ91" s="145">
        <v>2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74">
        <v>1</v>
      </c>
      <c r="CB91" s="174">
        <v>7</v>
      </c>
      <c r="CZ91" s="145">
        <v>0</v>
      </c>
    </row>
    <row r="92" spans="1:104" x14ac:dyDescent="0.2">
      <c r="A92" s="175"/>
      <c r="B92" s="178"/>
      <c r="C92" s="231" t="s">
        <v>193</v>
      </c>
      <c r="D92" s="232"/>
      <c r="E92" s="179">
        <v>75</v>
      </c>
      <c r="F92" s="180"/>
      <c r="G92" s="181"/>
      <c r="M92" s="177" t="s">
        <v>193</v>
      </c>
      <c r="O92" s="167"/>
    </row>
    <row r="93" spans="1:104" x14ac:dyDescent="0.2">
      <c r="A93" s="168">
        <v>23</v>
      </c>
      <c r="B93" s="169" t="s">
        <v>194</v>
      </c>
      <c r="C93" s="170" t="s">
        <v>195</v>
      </c>
      <c r="D93" s="171" t="s">
        <v>102</v>
      </c>
      <c r="E93" s="172">
        <v>3.75</v>
      </c>
      <c r="F93" s="172"/>
      <c r="G93" s="173">
        <f>E93*F93</f>
        <v>0</v>
      </c>
      <c r="O93" s="167">
        <v>2</v>
      </c>
      <c r="AA93" s="145">
        <v>1</v>
      </c>
      <c r="AB93" s="145">
        <v>7</v>
      </c>
      <c r="AC93" s="145">
        <v>7</v>
      </c>
      <c r="AZ93" s="145">
        <v>2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4">
        <v>1</v>
      </c>
      <c r="CB93" s="174">
        <v>7</v>
      </c>
      <c r="CZ93" s="145">
        <v>2.9499999999999999E-3</v>
      </c>
    </row>
    <row r="94" spans="1:104" x14ac:dyDescent="0.2">
      <c r="A94" s="175"/>
      <c r="B94" s="178"/>
      <c r="C94" s="231" t="s">
        <v>196</v>
      </c>
      <c r="D94" s="232"/>
      <c r="E94" s="179">
        <v>3.75</v>
      </c>
      <c r="F94" s="180"/>
      <c r="G94" s="181"/>
      <c r="M94" s="177" t="s">
        <v>196</v>
      </c>
      <c r="O94" s="167"/>
    </row>
    <row r="95" spans="1:104" x14ac:dyDescent="0.2">
      <c r="A95" s="168">
        <v>24</v>
      </c>
      <c r="B95" s="169" t="s">
        <v>197</v>
      </c>
      <c r="C95" s="170" t="s">
        <v>198</v>
      </c>
      <c r="D95" s="171" t="s">
        <v>199</v>
      </c>
      <c r="E95" s="172">
        <v>225</v>
      </c>
      <c r="F95" s="172"/>
      <c r="G95" s="173">
        <f>E95*F95</f>
        <v>0</v>
      </c>
      <c r="O95" s="167">
        <v>2</v>
      </c>
      <c r="AA95" s="145">
        <v>1</v>
      </c>
      <c r="AB95" s="145">
        <v>7</v>
      </c>
      <c r="AC95" s="145">
        <v>7</v>
      </c>
      <c r="AZ95" s="145">
        <v>2</v>
      </c>
      <c r="BA95" s="145">
        <f>IF(AZ95=1,G95,0)</f>
        <v>0</v>
      </c>
      <c r="BB95" s="145">
        <f>IF(AZ95=2,G95,0)</f>
        <v>0</v>
      </c>
      <c r="BC95" s="145">
        <f>IF(AZ95=3,G95,0)</f>
        <v>0</v>
      </c>
      <c r="BD95" s="145">
        <f>IF(AZ95=4,G95,0)</f>
        <v>0</v>
      </c>
      <c r="BE95" s="145">
        <f>IF(AZ95=5,G95,0)</f>
        <v>0</v>
      </c>
      <c r="CA95" s="174">
        <v>1</v>
      </c>
      <c r="CB95" s="174">
        <v>7</v>
      </c>
      <c r="CZ95" s="145">
        <v>2.5500000000000002E-3</v>
      </c>
    </row>
    <row r="96" spans="1:104" x14ac:dyDescent="0.2">
      <c r="A96" s="175"/>
      <c r="B96" s="178"/>
      <c r="C96" s="231" t="s">
        <v>200</v>
      </c>
      <c r="D96" s="232"/>
      <c r="E96" s="179">
        <v>105</v>
      </c>
      <c r="F96" s="180"/>
      <c r="G96" s="181"/>
      <c r="M96" s="177" t="s">
        <v>200</v>
      </c>
      <c r="O96" s="167"/>
    </row>
    <row r="97" spans="1:104" x14ac:dyDescent="0.2">
      <c r="A97" s="175"/>
      <c r="B97" s="178"/>
      <c r="C97" s="231" t="s">
        <v>201</v>
      </c>
      <c r="D97" s="232"/>
      <c r="E97" s="179">
        <v>120</v>
      </c>
      <c r="F97" s="180"/>
      <c r="G97" s="181"/>
      <c r="M97" s="177" t="s">
        <v>201</v>
      </c>
      <c r="O97" s="167"/>
    </row>
    <row r="98" spans="1:104" x14ac:dyDescent="0.2">
      <c r="A98" s="168">
        <v>25</v>
      </c>
      <c r="B98" s="169" t="s">
        <v>202</v>
      </c>
      <c r="C98" s="170" t="s">
        <v>203</v>
      </c>
      <c r="D98" s="171" t="s">
        <v>199</v>
      </c>
      <c r="E98" s="172">
        <v>79.25</v>
      </c>
      <c r="F98" s="172"/>
      <c r="G98" s="173">
        <f>E98*F98</f>
        <v>0</v>
      </c>
      <c r="O98" s="167">
        <v>2</v>
      </c>
      <c r="AA98" s="145">
        <v>1</v>
      </c>
      <c r="AB98" s="145">
        <v>7</v>
      </c>
      <c r="AC98" s="145">
        <v>7</v>
      </c>
      <c r="AZ98" s="145">
        <v>2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4">
        <v>1</v>
      </c>
      <c r="CB98" s="174">
        <v>7</v>
      </c>
      <c r="CZ98" s="145">
        <v>2.5500000000000002E-3</v>
      </c>
    </row>
    <row r="99" spans="1:104" x14ac:dyDescent="0.2">
      <c r="A99" s="175"/>
      <c r="B99" s="178"/>
      <c r="C99" s="231" t="s">
        <v>204</v>
      </c>
      <c r="D99" s="232"/>
      <c r="E99" s="179">
        <v>7.2</v>
      </c>
      <c r="F99" s="180"/>
      <c r="G99" s="181"/>
      <c r="M99" s="177" t="s">
        <v>204</v>
      </c>
      <c r="O99" s="167"/>
    </row>
    <row r="100" spans="1:104" x14ac:dyDescent="0.2">
      <c r="A100" s="175"/>
      <c r="B100" s="178"/>
      <c r="C100" s="231" t="s">
        <v>205</v>
      </c>
      <c r="D100" s="232"/>
      <c r="E100" s="179">
        <v>6.8</v>
      </c>
      <c r="F100" s="180"/>
      <c r="G100" s="181"/>
      <c r="M100" s="177" t="s">
        <v>205</v>
      </c>
      <c r="O100" s="167"/>
    </row>
    <row r="101" spans="1:104" x14ac:dyDescent="0.2">
      <c r="A101" s="175"/>
      <c r="B101" s="178"/>
      <c r="C101" s="231" t="s">
        <v>206</v>
      </c>
      <c r="D101" s="232"/>
      <c r="E101" s="179">
        <v>8.4</v>
      </c>
      <c r="F101" s="180"/>
      <c r="G101" s="181"/>
      <c r="M101" s="177" t="s">
        <v>206</v>
      </c>
      <c r="O101" s="167"/>
    </row>
    <row r="102" spans="1:104" x14ac:dyDescent="0.2">
      <c r="A102" s="175"/>
      <c r="B102" s="178"/>
      <c r="C102" s="231" t="s">
        <v>207</v>
      </c>
      <c r="D102" s="232"/>
      <c r="E102" s="179">
        <v>28.35</v>
      </c>
      <c r="F102" s="180"/>
      <c r="G102" s="181"/>
      <c r="M102" s="177" t="s">
        <v>207</v>
      </c>
      <c r="O102" s="167"/>
    </row>
    <row r="103" spans="1:104" x14ac:dyDescent="0.2">
      <c r="A103" s="175"/>
      <c r="B103" s="178"/>
      <c r="C103" s="231" t="s">
        <v>208</v>
      </c>
      <c r="D103" s="232"/>
      <c r="E103" s="179">
        <v>18</v>
      </c>
      <c r="F103" s="180"/>
      <c r="G103" s="181"/>
      <c r="M103" s="177" t="s">
        <v>208</v>
      </c>
      <c r="O103" s="167"/>
    </row>
    <row r="104" spans="1:104" x14ac:dyDescent="0.2">
      <c r="A104" s="175"/>
      <c r="B104" s="178"/>
      <c r="C104" s="231" t="s">
        <v>209</v>
      </c>
      <c r="D104" s="232"/>
      <c r="E104" s="179">
        <v>10.5</v>
      </c>
      <c r="F104" s="180"/>
      <c r="G104" s="181"/>
      <c r="M104" s="177" t="s">
        <v>209</v>
      </c>
      <c r="O104" s="167"/>
    </row>
    <row r="105" spans="1:104" x14ac:dyDescent="0.2">
      <c r="A105" s="168">
        <v>26</v>
      </c>
      <c r="B105" s="169" t="s">
        <v>210</v>
      </c>
      <c r="C105" s="170" t="s">
        <v>211</v>
      </c>
      <c r="D105" s="171" t="s">
        <v>199</v>
      </c>
      <c r="E105" s="172">
        <v>19.100000000000001</v>
      </c>
      <c r="F105" s="172"/>
      <c r="G105" s="173">
        <f>E105*F105</f>
        <v>0</v>
      </c>
      <c r="O105" s="167">
        <v>2</v>
      </c>
      <c r="AA105" s="145">
        <v>1</v>
      </c>
      <c r="AB105" s="145">
        <v>7</v>
      </c>
      <c r="AC105" s="145">
        <v>7</v>
      </c>
      <c r="AZ105" s="145">
        <v>2</v>
      </c>
      <c r="BA105" s="145">
        <f>IF(AZ105=1,G105,0)</f>
        <v>0</v>
      </c>
      <c r="BB105" s="145">
        <f>IF(AZ105=2,G105,0)</f>
        <v>0</v>
      </c>
      <c r="BC105" s="145">
        <f>IF(AZ105=3,G105,0)</f>
        <v>0</v>
      </c>
      <c r="BD105" s="145">
        <f>IF(AZ105=4,G105,0)</f>
        <v>0</v>
      </c>
      <c r="BE105" s="145">
        <f>IF(AZ105=5,G105,0)</f>
        <v>0</v>
      </c>
      <c r="CA105" s="174">
        <v>1</v>
      </c>
      <c r="CB105" s="174">
        <v>7</v>
      </c>
      <c r="CZ105" s="145">
        <v>2.5500000000000002E-3</v>
      </c>
    </row>
    <row r="106" spans="1:104" x14ac:dyDescent="0.2">
      <c r="A106" s="175"/>
      <c r="B106" s="178"/>
      <c r="C106" s="231" t="s">
        <v>212</v>
      </c>
      <c r="D106" s="232"/>
      <c r="E106" s="179">
        <v>6.5</v>
      </c>
      <c r="F106" s="180"/>
      <c r="G106" s="181"/>
      <c r="M106" s="177" t="s">
        <v>212</v>
      </c>
      <c r="O106" s="167"/>
    </row>
    <row r="107" spans="1:104" x14ac:dyDescent="0.2">
      <c r="A107" s="175"/>
      <c r="B107" s="178"/>
      <c r="C107" s="231" t="s">
        <v>213</v>
      </c>
      <c r="D107" s="232"/>
      <c r="E107" s="179">
        <v>6.6</v>
      </c>
      <c r="F107" s="180"/>
      <c r="G107" s="181"/>
      <c r="M107" s="177" t="s">
        <v>213</v>
      </c>
      <c r="O107" s="167"/>
    </row>
    <row r="108" spans="1:104" x14ac:dyDescent="0.2">
      <c r="A108" s="175"/>
      <c r="B108" s="178"/>
      <c r="C108" s="231" t="s">
        <v>214</v>
      </c>
      <c r="D108" s="232"/>
      <c r="E108" s="179">
        <v>6</v>
      </c>
      <c r="F108" s="180"/>
      <c r="G108" s="181"/>
      <c r="M108" s="177" t="s">
        <v>214</v>
      </c>
      <c r="O108" s="167"/>
    </row>
    <row r="109" spans="1:104" x14ac:dyDescent="0.2">
      <c r="A109" s="168">
        <v>27</v>
      </c>
      <c r="B109" s="169" t="s">
        <v>215</v>
      </c>
      <c r="C109" s="170" t="s">
        <v>216</v>
      </c>
      <c r="D109" s="171" t="s">
        <v>102</v>
      </c>
      <c r="E109" s="172">
        <v>2.847</v>
      </c>
      <c r="F109" s="172"/>
      <c r="G109" s="173">
        <f>E109*F109</f>
        <v>0</v>
      </c>
      <c r="O109" s="167">
        <v>2</v>
      </c>
      <c r="AA109" s="145">
        <v>1</v>
      </c>
      <c r="AB109" s="145">
        <v>7</v>
      </c>
      <c r="AC109" s="145">
        <v>7</v>
      </c>
      <c r="AZ109" s="145">
        <v>2</v>
      </c>
      <c r="BA109" s="145">
        <f>IF(AZ109=1,G109,0)</f>
        <v>0</v>
      </c>
      <c r="BB109" s="145">
        <f>IF(AZ109=2,G109,0)</f>
        <v>0</v>
      </c>
      <c r="BC109" s="145">
        <f>IF(AZ109=3,G109,0)</f>
        <v>0</v>
      </c>
      <c r="BD109" s="145">
        <f>IF(AZ109=4,G109,0)</f>
        <v>0</v>
      </c>
      <c r="BE109" s="145">
        <f>IF(AZ109=5,G109,0)</f>
        <v>0</v>
      </c>
      <c r="CA109" s="174">
        <v>1</v>
      </c>
      <c r="CB109" s="174">
        <v>7</v>
      </c>
      <c r="CZ109" s="145">
        <v>2.9100000000000001E-2</v>
      </c>
    </row>
    <row r="110" spans="1:104" x14ac:dyDescent="0.2">
      <c r="A110" s="175"/>
      <c r="B110" s="178"/>
      <c r="C110" s="231" t="s">
        <v>217</v>
      </c>
      <c r="D110" s="232"/>
      <c r="E110" s="179">
        <v>0.67200000000000004</v>
      </c>
      <c r="F110" s="180"/>
      <c r="G110" s="181"/>
      <c r="M110" s="177" t="s">
        <v>217</v>
      </c>
      <c r="O110" s="167"/>
    </row>
    <row r="111" spans="1:104" x14ac:dyDescent="0.2">
      <c r="A111" s="175"/>
      <c r="B111" s="178"/>
      <c r="C111" s="231" t="s">
        <v>218</v>
      </c>
      <c r="D111" s="232"/>
      <c r="E111" s="179">
        <v>0.1411</v>
      </c>
      <c r="F111" s="180"/>
      <c r="G111" s="181"/>
      <c r="M111" s="177" t="s">
        <v>218</v>
      </c>
      <c r="O111" s="167"/>
    </row>
    <row r="112" spans="1:104" x14ac:dyDescent="0.2">
      <c r="A112" s="175"/>
      <c r="B112" s="178"/>
      <c r="C112" s="231" t="s">
        <v>219</v>
      </c>
      <c r="D112" s="232"/>
      <c r="E112" s="179">
        <v>0.1333</v>
      </c>
      <c r="F112" s="180"/>
      <c r="G112" s="181"/>
      <c r="M112" s="177" t="s">
        <v>219</v>
      </c>
      <c r="O112" s="167"/>
    </row>
    <row r="113" spans="1:104" x14ac:dyDescent="0.2">
      <c r="A113" s="175"/>
      <c r="B113" s="178"/>
      <c r="C113" s="231" t="s">
        <v>220</v>
      </c>
      <c r="D113" s="232"/>
      <c r="E113" s="179">
        <v>0.1646</v>
      </c>
      <c r="F113" s="180"/>
      <c r="G113" s="181"/>
      <c r="M113" s="177" t="s">
        <v>220</v>
      </c>
      <c r="O113" s="167"/>
    </row>
    <row r="114" spans="1:104" x14ac:dyDescent="0.2">
      <c r="A114" s="175"/>
      <c r="B114" s="178"/>
      <c r="C114" s="231" t="s">
        <v>221</v>
      </c>
      <c r="D114" s="232"/>
      <c r="E114" s="179">
        <v>0.55569999999999997</v>
      </c>
      <c r="F114" s="180"/>
      <c r="G114" s="181"/>
      <c r="M114" s="177" t="s">
        <v>221</v>
      </c>
      <c r="O114" s="167"/>
    </row>
    <row r="115" spans="1:104" x14ac:dyDescent="0.2">
      <c r="A115" s="175"/>
      <c r="B115" s="178"/>
      <c r="C115" s="231" t="s">
        <v>222</v>
      </c>
      <c r="D115" s="232"/>
      <c r="E115" s="179">
        <v>0.252</v>
      </c>
      <c r="F115" s="180"/>
      <c r="G115" s="181"/>
      <c r="M115" s="177" t="s">
        <v>222</v>
      </c>
      <c r="O115" s="167"/>
    </row>
    <row r="116" spans="1:104" x14ac:dyDescent="0.2">
      <c r="A116" s="175"/>
      <c r="B116" s="178"/>
      <c r="C116" s="231" t="s">
        <v>223</v>
      </c>
      <c r="D116" s="232"/>
      <c r="E116" s="179">
        <v>0.14699999999999999</v>
      </c>
      <c r="F116" s="180"/>
      <c r="G116" s="181"/>
      <c r="M116" s="177" t="s">
        <v>223</v>
      </c>
      <c r="O116" s="167"/>
    </row>
    <row r="117" spans="1:104" x14ac:dyDescent="0.2">
      <c r="A117" s="175"/>
      <c r="B117" s="178"/>
      <c r="C117" s="231" t="s">
        <v>224</v>
      </c>
      <c r="D117" s="232"/>
      <c r="E117" s="179">
        <v>0.3</v>
      </c>
      <c r="F117" s="180"/>
      <c r="G117" s="181"/>
      <c r="M117" s="177" t="s">
        <v>224</v>
      </c>
      <c r="O117" s="167"/>
    </row>
    <row r="118" spans="1:104" x14ac:dyDescent="0.2">
      <c r="A118" s="175"/>
      <c r="B118" s="178"/>
      <c r="C118" s="231" t="s">
        <v>225</v>
      </c>
      <c r="D118" s="232"/>
      <c r="E118" s="179">
        <v>0.1638</v>
      </c>
      <c r="F118" s="180"/>
      <c r="G118" s="181"/>
      <c r="M118" s="177" t="s">
        <v>225</v>
      </c>
      <c r="O118" s="167"/>
    </row>
    <row r="119" spans="1:104" x14ac:dyDescent="0.2">
      <c r="A119" s="175"/>
      <c r="B119" s="178"/>
      <c r="C119" s="231" t="s">
        <v>226</v>
      </c>
      <c r="D119" s="232"/>
      <c r="E119" s="179">
        <v>0.1663</v>
      </c>
      <c r="F119" s="180"/>
      <c r="G119" s="181"/>
      <c r="M119" s="177" t="s">
        <v>226</v>
      </c>
      <c r="O119" s="167"/>
    </row>
    <row r="120" spans="1:104" x14ac:dyDescent="0.2">
      <c r="A120" s="175"/>
      <c r="B120" s="178"/>
      <c r="C120" s="231" t="s">
        <v>227</v>
      </c>
      <c r="D120" s="232"/>
      <c r="E120" s="179">
        <v>0.1512</v>
      </c>
      <c r="F120" s="180"/>
      <c r="G120" s="181"/>
      <c r="M120" s="177" t="s">
        <v>227</v>
      </c>
      <c r="O120" s="167"/>
    </row>
    <row r="121" spans="1:104" x14ac:dyDescent="0.2">
      <c r="A121" s="168">
        <v>28</v>
      </c>
      <c r="B121" s="169" t="s">
        <v>228</v>
      </c>
      <c r="C121" s="170" t="s">
        <v>229</v>
      </c>
      <c r="D121" s="171" t="s">
        <v>102</v>
      </c>
      <c r="E121" s="172">
        <v>6.5970000000000004</v>
      </c>
      <c r="F121" s="172"/>
      <c r="G121" s="173">
        <f>E121*F121</f>
        <v>0</v>
      </c>
      <c r="O121" s="167">
        <v>2</v>
      </c>
      <c r="AA121" s="145">
        <v>12</v>
      </c>
      <c r="AB121" s="145">
        <v>0</v>
      </c>
      <c r="AC121" s="145">
        <v>20</v>
      </c>
      <c r="AZ121" s="145">
        <v>2</v>
      </c>
      <c r="BA121" s="145">
        <f>IF(AZ121=1,G121,0)</f>
        <v>0</v>
      </c>
      <c r="BB121" s="145">
        <f>IF(AZ121=2,G121,0)</f>
        <v>0</v>
      </c>
      <c r="BC121" s="145">
        <f>IF(AZ121=3,G121,0)</f>
        <v>0</v>
      </c>
      <c r="BD121" s="145">
        <f>IF(AZ121=4,G121,0)</f>
        <v>0</v>
      </c>
      <c r="BE121" s="145">
        <f>IF(AZ121=5,G121,0)</f>
        <v>0</v>
      </c>
      <c r="CA121" s="174">
        <v>12</v>
      </c>
      <c r="CB121" s="174">
        <v>0</v>
      </c>
      <c r="CZ121" s="145">
        <v>0</v>
      </c>
    </row>
    <row r="122" spans="1:104" x14ac:dyDescent="0.2">
      <c r="A122" s="175"/>
      <c r="B122" s="178"/>
      <c r="C122" s="231" t="s">
        <v>230</v>
      </c>
      <c r="D122" s="232"/>
      <c r="E122" s="179">
        <v>3.75</v>
      </c>
      <c r="F122" s="180"/>
      <c r="G122" s="181"/>
      <c r="M122" s="177" t="s">
        <v>230</v>
      </c>
      <c r="O122" s="167"/>
    </row>
    <row r="123" spans="1:104" x14ac:dyDescent="0.2">
      <c r="A123" s="175"/>
      <c r="B123" s="178"/>
      <c r="C123" s="231" t="s">
        <v>217</v>
      </c>
      <c r="D123" s="232"/>
      <c r="E123" s="179">
        <v>0.67200000000000004</v>
      </c>
      <c r="F123" s="180"/>
      <c r="G123" s="181"/>
      <c r="M123" s="177" t="s">
        <v>217</v>
      </c>
      <c r="O123" s="167"/>
    </row>
    <row r="124" spans="1:104" x14ac:dyDescent="0.2">
      <c r="A124" s="175"/>
      <c r="B124" s="178"/>
      <c r="C124" s="231" t="s">
        <v>218</v>
      </c>
      <c r="D124" s="232"/>
      <c r="E124" s="179">
        <v>0.1411</v>
      </c>
      <c r="F124" s="180"/>
      <c r="G124" s="181"/>
      <c r="M124" s="177" t="s">
        <v>218</v>
      </c>
      <c r="O124" s="167"/>
    </row>
    <row r="125" spans="1:104" x14ac:dyDescent="0.2">
      <c r="A125" s="175"/>
      <c r="B125" s="178"/>
      <c r="C125" s="231" t="s">
        <v>219</v>
      </c>
      <c r="D125" s="232"/>
      <c r="E125" s="179">
        <v>0.1333</v>
      </c>
      <c r="F125" s="180"/>
      <c r="G125" s="181"/>
      <c r="M125" s="177" t="s">
        <v>219</v>
      </c>
      <c r="O125" s="167"/>
    </row>
    <row r="126" spans="1:104" x14ac:dyDescent="0.2">
      <c r="A126" s="175"/>
      <c r="B126" s="178"/>
      <c r="C126" s="231" t="s">
        <v>220</v>
      </c>
      <c r="D126" s="232"/>
      <c r="E126" s="179">
        <v>0.1646</v>
      </c>
      <c r="F126" s="180"/>
      <c r="G126" s="181"/>
      <c r="M126" s="177" t="s">
        <v>220</v>
      </c>
      <c r="O126" s="167"/>
    </row>
    <row r="127" spans="1:104" x14ac:dyDescent="0.2">
      <c r="A127" s="175"/>
      <c r="B127" s="178"/>
      <c r="C127" s="231" t="s">
        <v>221</v>
      </c>
      <c r="D127" s="232"/>
      <c r="E127" s="179">
        <v>0.55569999999999997</v>
      </c>
      <c r="F127" s="180"/>
      <c r="G127" s="181"/>
      <c r="M127" s="177" t="s">
        <v>221</v>
      </c>
      <c r="O127" s="167"/>
    </row>
    <row r="128" spans="1:104" x14ac:dyDescent="0.2">
      <c r="A128" s="175"/>
      <c r="B128" s="178"/>
      <c r="C128" s="231" t="s">
        <v>222</v>
      </c>
      <c r="D128" s="232"/>
      <c r="E128" s="179">
        <v>0.252</v>
      </c>
      <c r="F128" s="180"/>
      <c r="G128" s="181"/>
      <c r="M128" s="177" t="s">
        <v>222</v>
      </c>
      <c r="O128" s="167"/>
    </row>
    <row r="129" spans="1:104" x14ac:dyDescent="0.2">
      <c r="A129" s="175"/>
      <c r="B129" s="178"/>
      <c r="C129" s="231" t="s">
        <v>223</v>
      </c>
      <c r="D129" s="232"/>
      <c r="E129" s="179">
        <v>0.14699999999999999</v>
      </c>
      <c r="F129" s="180"/>
      <c r="G129" s="181"/>
      <c r="M129" s="177" t="s">
        <v>223</v>
      </c>
      <c r="O129" s="167"/>
    </row>
    <row r="130" spans="1:104" x14ac:dyDescent="0.2">
      <c r="A130" s="175"/>
      <c r="B130" s="178"/>
      <c r="C130" s="231" t="s">
        <v>224</v>
      </c>
      <c r="D130" s="232"/>
      <c r="E130" s="179">
        <v>0.3</v>
      </c>
      <c r="F130" s="180"/>
      <c r="G130" s="181"/>
      <c r="M130" s="177" t="s">
        <v>224</v>
      </c>
      <c r="O130" s="167"/>
    </row>
    <row r="131" spans="1:104" x14ac:dyDescent="0.2">
      <c r="A131" s="175"/>
      <c r="B131" s="178"/>
      <c r="C131" s="231" t="s">
        <v>231</v>
      </c>
      <c r="D131" s="232"/>
      <c r="E131" s="179">
        <v>0.1638</v>
      </c>
      <c r="F131" s="180"/>
      <c r="G131" s="181"/>
      <c r="M131" s="177" t="s">
        <v>231</v>
      </c>
      <c r="O131" s="167"/>
    </row>
    <row r="132" spans="1:104" x14ac:dyDescent="0.2">
      <c r="A132" s="175"/>
      <c r="B132" s="178"/>
      <c r="C132" s="231" t="s">
        <v>226</v>
      </c>
      <c r="D132" s="232"/>
      <c r="E132" s="179">
        <v>0.1663</v>
      </c>
      <c r="F132" s="180"/>
      <c r="G132" s="181"/>
      <c r="M132" s="177" t="s">
        <v>226</v>
      </c>
      <c r="O132" s="167"/>
    </row>
    <row r="133" spans="1:104" x14ac:dyDescent="0.2">
      <c r="A133" s="175"/>
      <c r="B133" s="178"/>
      <c r="C133" s="231" t="s">
        <v>227</v>
      </c>
      <c r="D133" s="232"/>
      <c r="E133" s="179">
        <v>0.1512</v>
      </c>
      <c r="F133" s="180"/>
      <c r="G133" s="181"/>
      <c r="M133" s="177" t="s">
        <v>227</v>
      </c>
      <c r="O133" s="167"/>
    </row>
    <row r="134" spans="1:104" ht="22.5" x14ac:dyDescent="0.2">
      <c r="A134" s="168">
        <v>29</v>
      </c>
      <c r="B134" s="169" t="s">
        <v>232</v>
      </c>
      <c r="C134" s="170" t="s">
        <v>233</v>
      </c>
      <c r="D134" s="171" t="s">
        <v>125</v>
      </c>
      <c r="E134" s="172">
        <v>15.75</v>
      </c>
      <c r="F134" s="172"/>
      <c r="G134" s="173">
        <f>E134*F134</f>
        <v>0</v>
      </c>
      <c r="O134" s="167">
        <v>2</v>
      </c>
      <c r="AA134" s="145">
        <v>12</v>
      </c>
      <c r="AB134" s="145">
        <v>0</v>
      </c>
      <c r="AC134" s="145">
        <v>19</v>
      </c>
      <c r="AZ134" s="145">
        <v>2</v>
      </c>
      <c r="BA134" s="145">
        <f>IF(AZ134=1,G134,0)</f>
        <v>0</v>
      </c>
      <c r="BB134" s="145">
        <f>IF(AZ134=2,G134,0)</f>
        <v>0</v>
      </c>
      <c r="BC134" s="145">
        <f>IF(AZ134=3,G134,0)</f>
        <v>0</v>
      </c>
      <c r="BD134" s="145">
        <f>IF(AZ134=4,G134,0)</f>
        <v>0</v>
      </c>
      <c r="BE134" s="145">
        <f>IF(AZ134=5,G134,0)</f>
        <v>0</v>
      </c>
      <c r="CA134" s="174">
        <v>12</v>
      </c>
      <c r="CB134" s="174">
        <v>0</v>
      </c>
      <c r="CZ134" s="145">
        <v>0</v>
      </c>
    </row>
    <row r="135" spans="1:104" x14ac:dyDescent="0.2">
      <c r="A135" s="175"/>
      <c r="B135" s="178"/>
      <c r="C135" s="231" t="s">
        <v>234</v>
      </c>
      <c r="D135" s="232"/>
      <c r="E135" s="179">
        <v>15.75</v>
      </c>
      <c r="F135" s="180"/>
      <c r="G135" s="181"/>
      <c r="M135" s="177" t="s">
        <v>234</v>
      </c>
      <c r="O135" s="167"/>
    </row>
    <row r="136" spans="1:104" x14ac:dyDescent="0.2">
      <c r="A136" s="168">
        <v>30</v>
      </c>
      <c r="B136" s="169" t="s">
        <v>235</v>
      </c>
      <c r="C136" s="170" t="s">
        <v>274</v>
      </c>
      <c r="D136" s="171" t="s">
        <v>125</v>
      </c>
      <c r="E136" s="172">
        <v>72</v>
      </c>
      <c r="F136" s="172"/>
      <c r="G136" s="173">
        <f>E136*F136</f>
        <v>0</v>
      </c>
      <c r="O136" s="167">
        <v>2</v>
      </c>
      <c r="AA136" s="145">
        <v>12</v>
      </c>
      <c r="AB136" s="145">
        <v>0</v>
      </c>
      <c r="AC136" s="145">
        <v>26</v>
      </c>
      <c r="AZ136" s="145">
        <v>2</v>
      </c>
      <c r="BA136" s="145">
        <f>IF(AZ136=1,G136,0)</f>
        <v>0</v>
      </c>
      <c r="BB136" s="145">
        <f>IF(AZ136=2,G136,0)</f>
        <v>0</v>
      </c>
      <c r="BC136" s="145">
        <f>IF(AZ136=3,G136,0)</f>
        <v>0</v>
      </c>
      <c r="BD136" s="145">
        <f>IF(AZ136=4,G136,0)</f>
        <v>0</v>
      </c>
      <c r="BE136" s="145">
        <f>IF(AZ136=5,G136,0)</f>
        <v>0</v>
      </c>
      <c r="CA136" s="174">
        <v>12</v>
      </c>
      <c r="CB136" s="174">
        <v>0</v>
      </c>
      <c r="CZ136" s="145">
        <v>0</v>
      </c>
    </row>
    <row r="137" spans="1:104" x14ac:dyDescent="0.2">
      <c r="A137" s="175"/>
      <c r="B137" s="178"/>
      <c r="C137" s="231" t="s">
        <v>236</v>
      </c>
      <c r="D137" s="232"/>
      <c r="E137" s="179">
        <v>72</v>
      </c>
      <c r="F137" s="180"/>
      <c r="G137" s="181"/>
      <c r="M137" s="177" t="s">
        <v>236</v>
      </c>
      <c r="O137" s="167"/>
    </row>
    <row r="138" spans="1:104" ht="22.5" x14ac:dyDescent="0.2">
      <c r="A138" s="168">
        <v>31</v>
      </c>
      <c r="B138" s="169" t="s">
        <v>237</v>
      </c>
      <c r="C138" s="170" t="s">
        <v>238</v>
      </c>
      <c r="D138" s="171" t="s">
        <v>125</v>
      </c>
      <c r="E138" s="172">
        <v>25.04</v>
      </c>
      <c r="F138" s="172"/>
      <c r="G138" s="173">
        <f>E138*F138</f>
        <v>0</v>
      </c>
      <c r="O138" s="167">
        <v>2</v>
      </c>
      <c r="AA138" s="145">
        <v>12</v>
      </c>
      <c r="AB138" s="145">
        <v>0</v>
      </c>
      <c r="AC138" s="145">
        <v>30</v>
      </c>
      <c r="AZ138" s="145">
        <v>2</v>
      </c>
      <c r="BA138" s="145">
        <f>IF(AZ138=1,G138,0)</f>
        <v>0</v>
      </c>
      <c r="BB138" s="145">
        <f>IF(AZ138=2,G138,0)</f>
        <v>0</v>
      </c>
      <c r="BC138" s="145">
        <f>IF(AZ138=3,G138,0)</f>
        <v>0</v>
      </c>
      <c r="BD138" s="145">
        <f>IF(AZ138=4,G138,0)</f>
        <v>0</v>
      </c>
      <c r="BE138" s="145">
        <f>IF(AZ138=5,G138,0)</f>
        <v>0</v>
      </c>
      <c r="CA138" s="174">
        <v>12</v>
      </c>
      <c r="CB138" s="174">
        <v>0</v>
      </c>
      <c r="CZ138" s="145">
        <v>0</v>
      </c>
    </row>
    <row r="139" spans="1:104" x14ac:dyDescent="0.2">
      <c r="A139" s="175"/>
      <c r="B139" s="178"/>
      <c r="C139" s="231" t="s">
        <v>239</v>
      </c>
      <c r="D139" s="232"/>
      <c r="E139" s="179">
        <v>15.12</v>
      </c>
      <c r="F139" s="180"/>
      <c r="G139" s="181"/>
      <c r="M139" s="177" t="s">
        <v>239</v>
      </c>
      <c r="O139" s="167"/>
    </row>
    <row r="140" spans="1:104" x14ac:dyDescent="0.2">
      <c r="A140" s="175"/>
      <c r="B140" s="178"/>
      <c r="C140" s="231" t="s">
        <v>240</v>
      </c>
      <c r="D140" s="232"/>
      <c r="E140" s="179">
        <v>9.92</v>
      </c>
      <c r="F140" s="180"/>
      <c r="G140" s="181"/>
      <c r="M140" s="177" t="s">
        <v>240</v>
      </c>
      <c r="O140" s="167"/>
    </row>
    <row r="141" spans="1:104" x14ac:dyDescent="0.2">
      <c r="A141" s="168">
        <v>32</v>
      </c>
      <c r="B141" s="169" t="s">
        <v>241</v>
      </c>
      <c r="C141" s="170" t="s">
        <v>242</v>
      </c>
      <c r="D141" s="171" t="s">
        <v>62</v>
      </c>
      <c r="E141" s="172"/>
      <c r="F141" s="172"/>
      <c r="G141" s="173">
        <f>E141*F141</f>
        <v>0</v>
      </c>
      <c r="O141" s="167">
        <v>2</v>
      </c>
      <c r="AA141" s="145">
        <v>7</v>
      </c>
      <c r="AB141" s="145">
        <v>1002</v>
      </c>
      <c r="AC141" s="145">
        <v>5</v>
      </c>
      <c r="AZ141" s="145">
        <v>2</v>
      </c>
      <c r="BA141" s="145">
        <f>IF(AZ141=1,G141,0)</f>
        <v>0</v>
      </c>
      <c r="BB141" s="145">
        <f>IF(AZ141=2,G141,0)</f>
        <v>0</v>
      </c>
      <c r="BC141" s="145">
        <f>IF(AZ141=3,G141,0)</f>
        <v>0</v>
      </c>
      <c r="BD141" s="145">
        <f>IF(AZ141=4,G141,0)</f>
        <v>0</v>
      </c>
      <c r="BE141" s="145">
        <f>IF(AZ141=5,G141,0)</f>
        <v>0</v>
      </c>
      <c r="CA141" s="174">
        <v>7</v>
      </c>
      <c r="CB141" s="174">
        <v>1002</v>
      </c>
      <c r="CZ141" s="145">
        <v>0</v>
      </c>
    </row>
    <row r="142" spans="1:104" x14ac:dyDescent="0.2">
      <c r="A142" s="182"/>
      <c r="B142" s="183" t="s">
        <v>78</v>
      </c>
      <c r="C142" s="184" t="str">
        <f>CONCATENATE(B86," ",C86)</f>
        <v>762 Konstrukce tesařské</v>
      </c>
      <c r="D142" s="185"/>
      <c r="E142" s="186"/>
      <c r="F142" s="187"/>
      <c r="G142" s="188">
        <f>SUM(G86:G141)</f>
        <v>0</v>
      </c>
      <c r="O142" s="167">
        <v>4</v>
      </c>
      <c r="BA142" s="189">
        <f>SUM(BA86:BA141)</f>
        <v>0</v>
      </c>
      <c r="BB142" s="189">
        <f>SUM(BB86:BB141)</f>
        <v>0</v>
      </c>
      <c r="BC142" s="189">
        <f>SUM(BC86:BC141)</f>
        <v>0</v>
      </c>
      <c r="BD142" s="189">
        <f>SUM(BD86:BD141)</f>
        <v>0</v>
      </c>
      <c r="BE142" s="189">
        <f>SUM(BE86:BE141)</f>
        <v>0</v>
      </c>
    </row>
    <row r="143" spans="1:104" x14ac:dyDescent="0.2">
      <c r="A143" s="160" t="s">
        <v>74</v>
      </c>
      <c r="B143" s="161" t="s">
        <v>243</v>
      </c>
      <c r="C143" s="162" t="s">
        <v>244</v>
      </c>
      <c r="D143" s="163"/>
      <c r="E143" s="164"/>
      <c r="F143" s="164"/>
      <c r="G143" s="165"/>
      <c r="H143" s="166"/>
      <c r="I143" s="166"/>
      <c r="O143" s="167">
        <v>1</v>
      </c>
    </row>
    <row r="144" spans="1:104" x14ac:dyDescent="0.2">
      <c r="A144" s="168">
        <v>33</v>
      </c>
      <c r="B144" s="169" t="s">
        <v>245</v>
      </c>
      <c r="C144" s="170" t="s">
        <v>187</v>
      </c>
      <c r="D144" s="171"/>
      <c r="E144" s="172">
        <v>0</v>
      </c>
      <c r="F144" s="172">
        <v>0</v>
      </c>
      <c r="G144" s="173">
        <f>E144*F144</f>
        <v>0</v>
      </c>
      <c r="O144" s="167">
        <v>2</v>
      </c>
      <c r="AA144" s="145">
        <v>12</v>
      </c>
      <c r="AB144" s="145">
        <v>0</v>
      </c>
      <c r="AC144" s="145">
        <v>13</v>
      </c>
      <c r="AZ144" s="145">
        <v>2</v>
      </c>
      <c r="BA144" s="145">
        <f>IF(AZ144=1,G144,0)</f>
        <v>0</v>
      </c>
      <c r="BB144" s="145">
        <f>IF(AZ144=2,G144,0)</f>
        <v>0</v>
      </c>
      <c r="BC144" s="145">
        <f>IF(AZ144=3,G144,0)</f>
        <v>0</v>
      </c>
      <c r="BD144" s="145">
        <f>IF(AZ144=4,G144,0)</f>
        <v>0</v>
      </c>
      <c r="BE144" s="145">
        <f>IF(AZ144=5,G144,0)</f>
        <v>0</v>
      </c>
      <c r="CA144" s="174">
        <v>12</v>
      </c>
      <c r="CB144" s="174">
        <v>0</v>
      </c>
      <c r="CZ144" s="145">
        <v>0</v>
      </c>
    </row>
    <row r="145" spans="1:104" ht="33.75" x14ac:dyDescent="0.2">
      <c r="A145" s="175"/>
      <c r="B145" s="176"/>
      <c r="C145" s="228" t="s">
        <v>188</v>
      </c>
      <c r="D145" s="229"/>
      <c r="E145" s="229"/>
      <c r="F145" s="229"/>
      <c r="G145" s="230"/>
      <c r="L145" s="177" t="s">
        <v>188</v>
      </c>
      <c r="O145" s="167">
        <v>3</v>
      </c>
    </row>
    <row r="146" spans="1:104" ht="22.5" x14ac:dyDescent="0.2">
      <c r="A146" s="175"/>
      <c r="B146" s="176"/>
      <c r="C146" s="228" t="s">
        <v>246</v>
      </c>
      <c r="D146" s="229"/>
      <c r="E146" s="229"/>
      <c r="F146" s="229"/>
      <c r="G146" s="230"/>
      <c r="L146" s="177" t="s">
        <v>246</v>
      </c>
      <c r="O146" s="167">
        <v>3</v>
      </c>
    </row>
    <row r="147" spans="1:104" x14ac:dyDescent="0.2">
      <c r="A147" s="175"/>
      <c r="B147" s="176"/>
      <c r="C147" s="228" t="s">
        <v>190</v>
      </c>
      <c r="D147" s="229"/>
      <c r="E147" s="229"/>
      <c r="F147" s="229"/>
      <c r="G147" s="230"/>
      <c r="L147" s="177" t="s">
        <v>190</v>
      </c>
      <c r="O147" s="167">
        <v>3</v>
      </c>
    </row>
    <row r="148" spans="1:104" ht="22.5" x14ac:dyDescent="0.2">
      <c r="A148" s="168">
        <v>34</v>
      </c>
      <c r="B148" s="169" t="s">
        <v>247</v>
      </c>
      <c r="C148" s="170" t="s">
        <v>248</v>
      </c>
      <c r="D148" s="171" t="s">
        <v>249</v>
      </c>
      <c r="E148" s="172">
        <v>2218.8000000000002</v>
      </c>
      <c r="F148" s="172"/>
      <c r="G148" s="173">
        <f>E148*F148</f>
        <v>0</v>
      </c>
      <c r="O148" s="167">
        <v>2</v>
      </c>
      <c r="AA148" s="145">
        <v>12</v>
      </c>
      <c r="AB148" s="145">
        <v>0</v>
      </c>
      <c r="AC148" s="145">
        <v>14</v>
      </c>
      <c r="AZ148" s="145">
        <v>2</v>
      </c>
      <c r="BA148" s="145">
        <f>IF(AZ148=1,G148,0)</f>
        <v>0</v>
      </c>
      <c r="BB148" s="145">
        <f>IF(AZ148=2,G148,0)</f>
        <v>0</v>
      </c>
      <c r="BC148" s="145">
        <f>IF(AZ148=3,G148,0)</f>
        <v>0</v>
      </c>
      <c r="BD148" s="145">
        <f>IF(AZ148=4,G148,0)</f>
        <v>0</v>
      </c>
      <c r="BE148" s="145">
        <f>IF(AZ148=5,G148,0)</f>
        <v>0</v>
      </c>
      <c r="CA148" s="174">
        <v>12</v>
      </c>
      <c r="CB148" s="174">
        <v>0</v>
      </c>
      <c r="CZ148" s="145">
        <v>0</v>
      </c>
    </row>
    <row r="149" spans="1:104" x14ac:dyDescent="0.2">
      <c r="A149" s="175"/>
      <c r="B149" s="176"/>
      <c r="C149" s="228" t="s">
        <v>250</v>
      </c>
      <c r="D149" s="229"/>
      <c r="E149" s="229"/>
      <c r="F149" s="229"/>
      <c r="G149" s="230"/>
      <c r="L149" s="177" t="s">
        <v>250</v>
      </c>
      <c r="O149" s="167">
        <v>3</v>
      </c>
    </row>
    <row r="150" spans="1:104" x14ac:dyDescent="0.2">
      <c r="A150" s="175"/>
      <c r="B150" s="178"/>
      <c r="C150" s="231" t="s">
        <v>251</v>
      </c>
      <c r="D150" s="232"/>
      <c r="E150" s="179">
        <v>402</v>
      </c>
      <c r="F150" s="180"/>
      <c r="G150" s="181"/>
      <c r="M150" s="177" t="s">
        <v>251</v>
      </c>
      <c r="O150" s="167"/>
    </row>
    <row r="151" spans="1:104" x14ac:dyDescent="0.2">
      <c r="A151" s="175"/>
      <c r="B151" s="178"/>
      <c r="C151" s="231" t="s">
        <v>252</v>
      </c>
      <c r="D151" s="232"/>
      <c r="E151" s="179">
        <v>158.4</v>
      </c>
      <c r="F151" s="180"/>
      <c r="G151" s="181"/>
      <c r="M151" s="177" t="s">
        <v>252</v>
      </c>
      <c r="O151" s="167"/>
    </row>
    <row r="152" spans="1:104" x14ac:dyDescent="0.2">
      <c r="A152" s="175"/>
      <c r="B152" s="178"/>
      <c r="C152" s="231" t="s">
        <v>253</v>
      </c>
      <c r="D152" s="232"/>
      <c r="E152" s="179">
        <v>319.27499999999998</v>
      </c>
      <c r="F152" s="180"/>
      <c r="G152" s="181"/>
      <c r="M152" s="177" t="s">
        <v>253</v>
      </c>
      <c r="O152" s="167"/>
    </row>
    <row r="153" spans="1:104" x14ac:dyDescent="0.2">
      <c r="A153" s="175"/>
      <c r="B153" s="178"/>
      <c r="C153" s="231" t="s">
        <v>254</v>
      </c>
      <c r="D153" s="232"/>
      <c r="E153" s="179">
        <v>148.5</v>
      </c>
      <c r="F153" s="180"/>
      <c r="G153" s="181"/>
      <c r="M153" s="177" t="s">
        <v>254</v>
      </c>
      <c r="O153" s="167"/>
    </row>
    <row r="154" spans="1:104" x14ac:dyDescent="0.2">
      <c r="A154" s="175"/>
      <c r="B154" s="178"/>
      <c r="C154" s="231" t="s">
        <v>255</v>
      </c>
      <c r="D154" s="232"/>
      <c r="E154" s="179">
        <v>450</v>
      </c>
      <c r="F154" s="180"/>
      <c r="G154" s="181"/>
      <c r="M154" s="177" t="s">
        <v>255</v>
      </c>
      <c r="O154" s="167"/>
    </row>
    <row r="155" spans="1:104" x14ac:dyDescent="0.2">
      <c r="A155" s="175"/>
      <c r="B155" s="178"/>
      <c r="C155" s="231" t="s">
        <v>256</v>
      </c>
      <c r="D155" s="232"/>
      <c r="E155" s="179">
        <v>551.25</v>
      </c>
      <c r="F155" s="180"/>
      <c r="G155" s="181"/>
      <c r="M155" s="177" t="s">
        <v>256</v>
      </c>
      <c r="O155" s="167"/>
    </row>
    <row r="156" spans="1:104" x14ac:dyDescent="0.2">
      <c r="A156" s="175"/>
      <c r="B156" s="178"/>
      <c r="C156" s="231" t="s">
        <v>257</v>
      </c>
      <c r="D156" s="232"/>
      <c r="E156" s="179">
        <v>121.875</v>
      </c>
      <c r="F156" s="180"/>
      <c r="G156" s="181"/>
      <c r="M156" s="177" t="s">
        <v>257</v>
      </c>
      <c r="O156" s="167"/>
    </row>
    <row r="157" spans="1:104" x14ac:dyDescent="0.2">
      <c r="A157" s="175"/>
      <c r="B157" s="178"/>
      <c r="C157" s="231" t="s">
        <v>258</v>
      </c>
      <c r="D157" s="232"/>
      <c r="E157" s="179">
        <v>67.5</v>
      </c>
      <c r="F157" s="180"/>
      <c r="G157" s="181"/>
      <c r="M157" s="177" t="s">
        <v>258</v>
      </c>
      <c r="O157" s="167"/>
    </row>
    <row r="158" spans="1:104" ht="22.5" x14ac:dyDescent="0.2">
      <c r="A158" s="168">
        <v>35</v>
      </c>
      <c r="B158" s="169" t="s">
        <v>259</v>
      </c>
      <c r="C158" s="170" t="s">
        <v>260</v>
      </c>
      <c r="D158" s="171" t="s">
        <v>77</v>
      </c>
      <c r="E158" s="172">
        <v>9</v>
      </c>
      <c r="F158" s="172"/>
      <c r="G158" s="173">
        <f>E158*F158</f>
        <v>0</v>
      </c>
      <c r="O158" s="167">
        <v>2</v>
      </c>
      <c r="AA158" s="145">
        <v>12</v>
      </c>
      <c r="AB158" s="145">
        <v>0</v>
      </c>
      <c r="AC158" s="145">
        <v>15</v>
      </c>
      <c r="AZ158" s="145">
        <v>2</v>
      </c>
      <c r="BA158" s="145">
        <f>IF(AZ158=1,G158,0)</f>
        <v>0</v>
      </c>
      <c r="BB158" s="145">
        <f>IF(AZ158=2,G158,0)</f>
        <v>0</v>
      </c>
      <c r="BC158" s="145">
        <f>IF(AZ158=3,G158,0)</f>
        <v>0</v>
      </c>
      <c r="BD158" s="145">
        <f>IF(AZ158=4,G158,0)</f>
        <v>0</v>
      </c>
      <c r="BE158" s="145">
        <f>IF(AZ158=5,G158,0)</f>
        <v>0</v>
      </c>
      <c r="CA158" s="174">
        <v>12</v>
      </c>
      <c r="CB158" s="174">
        <v>0</v>
      </c>
      <c r="CZ158" s="145">
        <v>0</v>
      </c>
    </row>
    <row r="159" spans="1:104" x14ac:dyDescent="0.2">
      <c r="A159" s="175"/>
      <c r="B159" s="176"/>
      <c r="C159" s="228" t="s">
        <v>261</v>
      </c>
      <c r="D159" s="229"/>
      <c r="E159" s="229"/>
      <c r="F159" s="229"/>
      <c r="G159" s="230"/>
      <c r="L159" s="177" t="s">
        <v>261</v>
      </c>
      <c r="O159" s="167">
        <v>3</v>
      </c>
    </row>
    <row r="160" spans="1:104" x14ac:dyDescent="0.2">
      <c r="A160" s="175"/>
      <c r="B160" s="176"/>
      <c r="C160" s="228" t="s">
        <v>262</v>
      </c>
      <c r="D160" s="229"/>
      <c r="E160" s="229"/>
      <c r="F160" s="229"/>
      <c r="G160" s="230"/>
      <c r="L160" s="177" t="s">
        <v>262</v>
      </c>
      <c r="O160" s="167">
        <v>3</v>
      </c>
    </row>
    <row r="161" spans="1:104" x14ac:dyDescent="0.2">
      <c r="A161" s="175"/>
      <c r="B161" s="178"/>
      <c r="C161" s="231" t="s">
        <v>263</v>
      </c>
      <c r="D161" s="232"/>
      <c r="E161" s="179">
        <v>9</v>
      </c>
      <c r="F161" s="180"/>
      <c r="G161" s="181"/>
      <c r="M161" s="177" t="s">
        <v>263</v>
      </c>
      <c r="O161" s="167"/>
    </row>
    <row r="162" spans="1:104" ht="22.5" x14ac:dyDescent="0.2">
      <c r="A162" s="168">
        <v>36</v>
      </c>
      <c r="B162" s="169" t="s">
        <v>264</v>
      </c>
      <c r="C162" s="170" t="s">
        <v>265</v>
      </c>
      <c r="D162" s="171" t="s">
        <v>77</v>
      </c>
      <c r="E162" s="172">
        <v>20</v>
      </c>
      <c r="F162" s="172"/>
      <c r="G162" s="173">
        <f>E162*F162</f>
        <v>0</v>
      </c>
      <c r="O162" s="167">
        <v>2</v>
      </c>
      <c r="AA162" s="145">
        <v>12</v>
      </c>
      <c r="AB162" s="145">
        <v>0</v>
      </c>
      <c r="AC162" s="145">
        <v>49</v>
      </c>
      <c r="AZ162" s="145">
        <v>2</v>
      </c>
      <c r="BA162" s="145">
        <f>IF(AZ162=1,G162,0)</f>
        <v>0</v>
      </c>
      <c r="BB162" s="145">
        <f>IF(AZ162=2,G162,0)</f>
        <v>0</v>
      </c>
      <c r="BC162" s="145">
        <f>IF(AZ162=3,G162,0)</f>
        <v>0</v>
      </c>
      <c r="BD162" s="145">
        <f>IF(AZ162=4,G162,0)</f>
        <v>0</v>
      </c>
      <c r="BE162" s="145">
        <f>IF(AZ162=5,G162,0)</f>
        <v>0</v>
      </c>
      <c r="CA162" s="174">
        <v>12</v>
      </c>
      <c r="CB162" s="174">
        <v>0</v>
      </c>
      <c r="CZ162" s="145">
        <v>0</v>
      </c>
    </row>
    <row r="163" spans="1:104" x14ac:dyDescent="0.2">
      <c r="A163" s="175"/>
      <c r="B163" s="176"/>
      <c r="C163" s="228" t="s">
        <v>261</v>
      </c>
      <c r="D163" s="229"/>
      <c r="E163" s="229"/>
      <c r="F163" s="229"/>
      <c r="G163" s="230"/>
      <c r="L163" s="177" t="s">
        <v>261</v>
      </c>
      <c r="O163" s="167">
        <v>3</v>
      </c>
    </row>
    <row r="164" spans="1:104" x14ac:dyDescent="0.2">
      <c r="A164" s="175"/>
      <c r="B164" s="176"/>
      <c r="C164" s="228" t="s">
        <v>262</v>
      </c>
      <c r="D164" s="229"/>
      <c r="E164" s="229"/>
      <c r="F164" s="229"/>
      <c r="G164" s="230"/>
      <c r="L164" s="177" t="s">
        <v>262</v>
      </c>
      <c r="O164" s="167">
        <v>3</v>
      </c>
    </row>
    <row r="165" spans="1:104" x14ac:dyDescent="0.2">
      <c r="A165" s="175"/>
      <c r="B165" s="178"/>
      <c r="C165" s="231" t="s">
        <v>266</v>
      </c>
      <c r="D165" s="232"/>
      <c r="E165" s="179">
        <v>20</v>
      </c>
      <c r="F165" s="180"/>
      <c r="G165" s="181"/>
      <c r="M165" s="177" t="s">
        <v>266</v>
      </c>
      <c r="O165" s="167"/>
    </row>
    <row r="166" spans="1:104" ht="22.5" x14ac:dyDescent="0.2">
      <c r="A166" s="168">
        <v>37</v>
      </c>
      <c r="B166" s="169" t="s">
        <v>267</v>
      </c>
      <c r="C166" s="170" t="s">
        <v>268</v>
      </c>
      <c r="D166" s="171" t="s">
        <v>199</v>
      </c>
      <c r="E166" s="172">
        <v>14</v>
      </c>
      <c r="F166" s="172"/>
      <c r="G166" s="173">
        <f>E166*F166</f>
        <v>0</v>
      </c>
      <c r="O166" s="167">
        <v>2</v>
      </c>
      <c r="AA166" s="145">
        <v>12</v>
      </c>
      <c r="AB166" s="145">
        <v>0</v>
      </c>
      <c r="AC166" s="145">
        <v>50</v>
      </c>
      <c r="AZ166" s="145">
        <v>2</v>
      </c>
      <c r="BA166" s="145">
        <f>IF(AZ166=1,G166,0)</f>
        <v>0</v>
      </c>
      <c r="BB166" s="145">
        <f>IF(AZ166=2,G166,0)</f>
        <v>0</v>
      </c>
      <c r="BC166" s="145">
        <f>IF(AZ166=3,G166,0)</f>
        <v>0</v>
      </c>
      <c r="BD166" s="145">
        <f>IF(AZ166=4,G166,0)</f>
        <v>0</v>
      </c>
      <c r="BE166" s="145">
        <f>IF(AZ166=5,G166,0)</f>
        <v>0</v>
      </c>
      <c r="CA166" s="174">
        <v>12</v>
      </c>
      <c r="CB166" s="174">
        <v>0</v>
      </c>
      <c r="CZ166" s="145">
        <v>4.7499999999999999E-3</v>
      </c>
    </row>
    <row r="167" spans="1:104" x14ac:dyDescent="0.2">
      <c r="A167" s="175"/>
      <c r="B167" s="178"/>
      <c r="C167" s="231" t="s">
        <v>269</v>
      </c>
      <c r="D167" s="232"/>
      <c r="E167" s="179">
        <v>14</v>
      </c>
      <c r="F167" s="180"/>
      <c r="G167" s="181"/>
      <c r="M167" s="177" t="s">
        <v>269</v>
      </c>
      <c r="O167" s="167"/>
    </row>
    <row r="168" spans="1:104" x14ac:dyDescent="0.2">
      <c r="A168" s="168">
        <v>38</v>
      </c>
      <c r="B168" s="169" t="s">
        <v>270</v>
      </c>
      <c r="C168" s="170" t="s">
        <v>271</v>
      </c>
      <c r="D168" s="171" t="s">
        <v>62</v>
      </c>
      <c r="E168" s="172"/>
      <c r="F168" s="172"/>
      <c r="G168" s="173">
        <f>E168*F168</f>
        <v>0</v>
      </c>
      <c r="O168" s="167">
        <v>2</v>
      </c>
      <c r="AA168" s="145">
        <v>7</v>
      </c>
      <c r="AB168" s="145">
        <v>1002</v>
      </c>
      <c r="AC168" s="145">
        <v>5</v>
      </c>
      <c r="AZ168" s="145">
        <v>2</v>
      </c>
      <c r="BA168" s="145">
        <f>IF(AZ168=1,G168,0)</f>
        <v>0</v>
      </c>
      <c r="BB168" s="145">
        <f>IF(AZ168=2,G168,0)</f>
        <v>0</v>
      </c>
      <c r="BC168" s="145">
        <f>IF(AZ168=3,G168,0)</f>
        <v>0</v>
      </c>
      <c r="BD168" s="145">
        <f>IF(AZ168=4,G168,0)</f>
        <v>0</v>
      </c>
      <c r="BE168" s="145">
        <f>IF(AZ168=5,G168,0)</f>
        <v>0</v>
      </c>
      <c r="CA168" s="174">
        <v>7</v>
      </c>
      <c r="CB168" s="174">
        <v>1002</v>
      </c>
      <c r="CZ168" s="145">
        <v>0</v>
      </c>
    </row>
    <row r="169" spans="1:104" x14ac:dyDescent="0.2">
      <c r="A169" s="182"/>
      <c r="B169" s="183" t="s">
        <v>78</v>
      </c>
      <c r="C169" s="184" t="str">
        <f>CONCATENATE(B143," ",C143)</f>
        <v>767 Konstrukce zámečnické</v>
      </c>
      <c r="D169" s="185"/>
      <c r="E169" s="186"/>
      <c r="F169" s="187"/>
      <c r="G169" s="188">
        <f>SUM(G143:G168)</f>
        <v>0</v>
      </c>
      <c r="O169" s="167">
        <v>4</v>
      </c>
      <c r="BA169" s="189">
        <f>SUM(BA143:BA168)</f>
        <v>0</v>
      </c>
      <c r="BB169" s="189">
        <f>SUM(BB143:BB168)</f>
        <v>0</v>
      </c>
      <c r="BC169" s="189">
        <f>SUM(BC143:BC168)</f>
        <v>0</v>
      </c>
      <c r="BD169" s="189">
        <f>SUM(BD143:BD168)</f>
        <v>0</v>
      </c>
      <c r="BE169" s="189">
        <f>SUM(BE143:BE168)</f>
        <v>0</v>
      </c>
    </row>
    <row r="170" spans="1:104" x14ac:dyDescent="0.2">
      <c r="E170" s="145"/>
    </row>
    <row r="171" spans="1:104" x14ac:dyDescent="0.2">
      <c r="E171" s="145"/>
    </row>
    <row r="172" spans="1:104" x14ac:dyDescent="0.2">
      <c r="E172" s="145"/>
    </row>
    <row r="173" spans="1:104" x14ac:dyDescent="0.2">
      <c r="E173" s="145"/>
    </row>
    <row r="174" spans="1:104" x14ac:dyDescent="0.2">
      <c r="E174" s="145"/>
    </row>
    <row r="175" spans="1:104" x14ac:dyDescent="0.2">
      <c r="E175" s="145"/>
    </row>
    <row r="176" spans="1:104" x14ac:dyDescent="0.2">
      <c r="E176" s="145"/>
    </row>
    <row r="177" spans="5:5" x14ac:dyDescent="0.2">
      <c r="E177" s="145"/>
    </row>
    <row r="178" spans="5:5" x14ac:dyDescent="0.2">
      <c r="E178" s="145"/>
    </row>
    <row r="179" spans="5:5" x14ac:dyDescent="0.2">
      <c r="E179" s="145"/>
    </row>
    <row r="180" spans="5:5" x14ac:dyDescent="0.2">
      <c r="E180" s="145"/>
    </row>
    <row r="181" spans="5:5" x14ac:dyDescent="0.2">
      <c r="E181" s="145"/>
    </row>
    <row r="182" spans="5:5" x14ac:dyDescent="0.2">
      <c r="E182" s="145"/>
    </row>
    <row r="183" spans="5:5" x14ac:dyDescent="0.2">
      <c r="E183" s="145"/>
    </row>
    <row r="184" spans="5:5" x14ac:dyDescent="0.2">
      <c r="E184" s="145"/>
    </row>
    <row r="185" spans="5:5" x14ac:dyDescent="0.2">
      <c r="E185" s="145"/>
    </row>
    <row r="186" spans="5:5" x14ac:dyDescent="0.2">
      <c r="E186" s="145"/>
    </row>
    <row r="187" spans="5:5" x14ac:dyDescent="0.2">
      <c r="E187" s="145"/>
    </row>
    <row r="188" spans="5:5" x14ac:dyDescent="0.2">
      <c r="E188" s="145"/>
    </row>
    <row r="189" spans="5:5" x14ac:dyDescent="0.2">
      <c r="E189" s="145"/>
    </row>
    <row r="190" spans="5:5" x14ac:dyDescent="0.2">
      <c r="E190" s="145"/>
    </row>
    <row r="191" spans="5:5" x14ac:dyDescent="0.2">
      <c r="E191" s="145"/>
    </row>
    <row r="192" spans="5:5" x14ac:dyDescent="0.2">
      <c r="E192" s="145"/>
    </row>
    <row r="193" spans="1:7" x14ac:dyDescent="0.2">
      <c r="A193" s="190"/>
      <c r="B193" s="190"/>
      <c r="C193" s="190"/>
      <c r="D193" s="190"/>
      <c r="E193" s="190"/>
      <c r="F193" s="190"/>
      <c r="G193" s="190"/>
    </row>
    <row r="194" spans="1:7" x14ac:dyDescent="0.2">
      <c r="A194" s="190"/>
      <c r="B194" s="190"/>
      <c r="C194" s="190"/>
      <c r="D194" s="190"/>
      <c r="E194" s="190"/>
      <c r="F194" s="190"/>
      <c r="G194" s="190"/>
    </row>
    <row r="195" spans="1:7" x14ac:dyDescent="0.2">
      <c r="A195" s="190"/>
      <c r="B195" s="190"/>
      <c r="C195" s="190"/>
      <c r="D195" s="190"/>
      <c r="E195" s="190"/>
      <c r="F195" s="190"/>
      <c r="G195" s="190"/>
    </row>
    <row r="196" spans="1:7" x14ac:dyDescent="0.2">
      <c r="A196" s="190"/>
      <c r="B196" s="190"/>
      <c r="C196" s="190"/>
      <c r="D196" s="190"/>
      <c r="E196" s="190"/>
      <c r="F196" s="190"/>
      <c r="G196" s="190"/>
    </row>
    <row r="197" spans="1:7" x14ac:dyDescent="0.2">
      <c r="E197" s="145"/>
    </row>
    <row r="198" spans="1:7" x14ac:dyDescent="0.2">
      <c r="E198" s="145"/>
    </row>
    <row r="199" spans="1:7" x14ac:dyDescent="0.2">
      <c r="E199" s="145"/>
    </row>
    <row r="200" spans="1:7" x14ac:dyDescent="0.2">
      <c r="E200" s="145"/>
    </row>
    <row r="201" spans="1:7" x14ac:dyDescent="0.2">
      <c r="E201" s="145"/>
    </row>
    <row r="202" spans="1:7" x14ac:dyDescent="0.2">
      <c r="E202" s="145"/>
    </row>
    <row r="203" spans="1:7" x14ac:dyDescent="0.2">
      <c r="E203" s="145"/>
    </row>
    <row r="204" spans="1:7" x14ac:dyDescent="0.2">
      <c r="E204" s="145"/>
    </row>
    <row r="205" spans="1:7" x14ac:dyDescent="0.2">
      <c r="E205" s="145"/>
    </row>
    <row r="206" spans="1:7" x14ac:dyDescent="0.2">
      <c r="E206" s="145"/>
    </row>
    <row r="207" spans="1:7" x14ac:dyDescent="0.2">
      <c r="E207" s="145"/>
    </row>
    <row r="208" spans="1:7" x14ac:dyDescent="0.2">
      <c r="E208" s="145"/>
    </row>
    <row r="209" spans="5:5" x14ac:dyDescent="0.2">
      <c r="E209" s="145"/>
    </row>
    <row r="210" spans="5:5" x14ac:dyDescent="0.2">
      <c r="E210" s="145"/>
    </row>
    <row r="211" spans="5:5" x14ac:dyDescent="0.2">
      <c r="E211" s="145"/>
    </row>
    <row r="212" spans="5:5" x14ac:dyDescent="0.2">
      <c r="E212" s="145"/>
    </row>
    <row r="213" spans="5:5" x14ac:dyDescent="0.2">
      <c r="E213" s="145"/>
    </row>
    <row r="214" spans="5:5" x14ac:dyDescent="0.2">
      <c r="E214" s="145"/>
    </row>
    <row r="215" spans="5:5" x14ac:dyDescent="0.2">
      <c r="E215" s="145"/>
    </row>
    <row r="216" spans="5:5" x14ac:dyDescent="0.2">
      <c r="E216" s="145"/>
    </row>
    <row r="217" spans="5:5" x14ac:dyDescent="0.2">
      <c r="E217" s="145"/>
    </row>
    <row r="218" spans="5:5" x14ac:dyDescent="0.2">
      <c r="E218" s="145"/>
    </row>
    <row r="219" spans="5:5" x14ac:dyDescent="0.2">
      <c r="E219" s="145"/>
    </row>
    <row r="220" spans="5:5" x14ac:dyDescent="0.2">
      <c r="E220" s="145"/>
    </row>
    <row r="221" spans="5:5" x14ac:dyDescent="0.2">
      <c r="E221" s="145"/>
    </row>
    <row r="222" spans="5:5" x14ac:dyDescent="0.2">
      <c r="E222" s="145"/>
    </row>
    <row r="223" spans="5:5" x14ac:dyDescent="0.2">
      <c r="E223" s="145"/>
    </row>
    <row r="224" spans="5:5" x14ac:dyDescent="0.2">
      <c r="E224" s="145"/>
    </row>
    <row r="225" spans="1:7" x14ac:dyDescent="0.2">
      <c r="E225" s="145"/>
    </row>
    <row r="226" spans="1:7" x14ac:dyDescent="0.2">
      <c r="E226" s="145"/>
    </row>
    <row r="227" spans="1:7" x14ac:dyDescent="0.2">
      <c r="E227" s="145"/>
    </row>
    <row r="228" spans="1:7" x14ac:dyDescent="0.2">
      <c r="A228" s="191"/>
      <c r="B228" s="191"/>
    </row>
    <row r="229" spans="1:7" x14ac:dyDescent="0.2">
      <c r="A229" s="190"/>
      <c r="B229" s="190"/>
      <c r="C229" s="193"/>
      <c r="D229" s="193"/>
      <c r="E229" s="194"/>
      <c r="F229" s="193"/>
      <c r="G229" s="195"/>
    </row>
    <row r="230" spans="1:7" x14ac:dyDescent="0.2">
      <c r="A230" s="196"/>
      <c r="B230" s="196"/>
      <c r="C230" s="190"/>
      <c r="D230" s="190"/>
      <c r="E230" s="197"/>
      <c r="F230" s="190"/>
      <c r="G230" s="190"/>
    </row>
    <row r="231" spans="1:7" x14ac:dyDescent="0.2">
      <c r="A231" s="190"/>
      <c r="B231" s="190"/>
      <c r="C231" s="190"/>
      <c r="D231" s="190"/>
      <c r="E231" s="197"/>
      <c r="F231" s="190"/>
      <c r="G231" s="190"/>
    </row>
    <row r="232" spans="1:7" x14ac:dyDescent="0.2">
      <c r="A232" s="190"/>
      <c r="B232" s="190"/>
      <c r="C232" s="190"/>
      <c r="D232" s="190"/>
      <c r="E232" s="197"/>
      <c r="F232" s="190"/>
      <c r="G232" s="190"/>
    </row>
    <row r="233" spans="1:7" x14ac:dyDescent="0.2">
      <c r="A233" s="190"/>
      <c r="B233" s="190"/>
      <c r="C233" s="190"/>
      <c r="D233" s="190"/>
      <c r="E233" s="197"/>
      <c r="F233" s="190"/>
      <c r="G233" s="190"/>
    </row>
    <row r="234" spans="1:7" x14ac:dyDescent="0.2">
      <c r="A234" s="190"/>
      <c r="B234" s="190"/>
      <c r="C234" s="190"/>
      <c r="D234" s="190"/>
      <c r="E234" s="197"/>
      <c r="F234" s="190"/>
      <c r="G234" s="190"/>
    </row>
    <row r="235" spans="1:7" x14ac:dyDescent="0.2">
      <c r="A235" s="190"/>
      <c r="B235" s="190"/>
      <c r="C235" s="190"/>
      <c r="D235" s="190"/>
      <c r="E235" s="197"/>
      <c r="F235" s="190"/>
      <c r="G235" s="190"/>
    </row>
    <row r="236" spans="1:7" x14ac:dyDescent="0.2">
      <c r="A236" s="190"/>
      <c r="B236" s="190"/>
      <c r="C236" s="190"/>
      <c r="D236" s="190"/>
      <c r="E236" s="197"/>
      <c r="F236" s="190"/>
      <c r="G236" s="190"/>
    </row>
    <row r="237" spans="1:7" x14ac:dyDescent="0.2">
      <c r="A237" s="190"/>
      <c r="B237" s="190"/>
      <c r="C237" s="190"/>
      <c r="D237" s="190"/>
      <c r="E237" s="197"/>
      <c r="F237" s="190"/>
      <c r="G237" s="190"/>
    </row>
    <row r="238" spans="1:7" x14ac:dyDescent="0.2">
      <c r="A238" s="190"/>
      <c r="B238" s="190"/>
      <c r="C238" s="190"/>
      <c r="D238" s="190"/>
      <c r="E238" s="197"/>
      <c r="F238" s="190"/>
      <c r="G238" s="190"/>
    </row>
    <row r="239" spans="1:7" x14ac:dyDescent="0.2">
      <c r="A239" s="190"/>
      <c r="B239" s="190"/>
      <c r="C239" s="190"/>
      <c r="D239" s="190"/>
      <c r="E239" s="197"/>
      <c r="F239" s="190"/>
      <c r="G239" s="190"/>
    </row>
    <row r="240" spans="1:7" x14ac:dyDescent="0.2">
      <c r="A240" s="190"/>
      <c r="B240" s="190"/>
      <c r="C240" s="190"/>
      <c r="D240" s="190"/>
      <c r="E240" s="197"/>
      <c r="F240" s="190"/>
      <c r="G240" s="190"/>
    </row>
    <row r="241" spans="1:7" x14ac:dyDescent="0.2">
      <c r="A241" s="190"/>
      <c r="B241" s="190"/>
      <c r="C241" s="190"/>
      <c r="D241" s="190"/>
      <c r="E241" s="197"/>
      <c r="F241" s="190"/>
      <c r="G241" s="190"/>
    </row>
    <row r="242" spans="1:7" x14ac:dyDescent="0.2">
      <c r="A242" s="190"/>
      <c r="B242" s="190"/>
      <c r="C242" s="190"/>
      <c r="D242" s="190"/>
      <c r="E242" s="197"/>
      <c r="F242" s="190"/>
      <c r="G242" s="190"/>
    </row>
  </sheetData>
  <mergeCells count="109">
    <mergeCell ref="C161:D161"/>
    <mergeCell ref="C163:G163"/>
    <mergeCell ref="C164:G164"/>
    <mergeCell ref="C165:D165"/>
    <mergeCell ref="C167:D167"/>
    <mergeCell ref="C154:D154"/>
    <mergeCell ref="C155:D155"/>
    <mergeCell ref="C156:D156"/>
    <mergeCell ref="C157:D157"/>
    <mergeCell ref="C159:G159"/>
    <mergeCell ref="C160:G160"/>
    <mergeCell ref="C145:G145"/>
    <mergeCell ref="C146:G146"/>
    <mergeCell ref="C147:G147"/>
    <mergeCell ref="C149:G149"/>
    <mergeCell ref="C150:D150"/>
    <mergeCell ref="C151:D151"/>
    <mergeCell ref="C152:D152"/>
    <mergeCell ref="C153:D153"/>
    <mergeCell ref="C132:D132"/>
    <mergeCell ref="C133:D133"/>
    <mergeCell ref="C135:D135"/>
    <mergeCell ref="C137:D137"/>
    <mergeCell ref="C139:D139"/>
    <mergeCell ref="C140:D140"/>
    <mergeCell ref="C126:D126"/>
    <mergeCell ref="C127:D127"/>
    <mergeCell ref="C128:D128"/>
    <mergeCell ref="C129:D129"/>
    <mergeCell ref="C130:D130"/>
    <mergeCell ref="C131:D131"/>
    <mergeCell ref="C119:D119"/>
    <mergeCell ref="C120:D120"/>
    <mergeCell ref="C122:D122"/>
    <mergeCell ref="C123:D123"/>
    <mergeCell ref="C124:D124"/>
    <mergeCell ref="C125:D125"/>
    <mergeCell ref="C100:D100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10:D110"/>
    <mergeCell ref="C111:D111"/>
    <mergeCell ref="C112:D112"/>
    <mergeCell ref="C101:D101"/>
    <mergeCell ref="C102:D102"/>
    <mergeCell ref="C103:D103"/>
    <mergeCell ref="C104:D104"/>
    <mergeCell ref="C71:D71"/>
    <mergeCell ref="C73:D73"/>
    <mergeCell ref="C75:D75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88:G88"/>
    <mergeCell ref="C89:G89"/>
    <mergeCell ref="C90:G90"/>
    <mergeCell ref="C92:D92"/>
    <mergeCell ref="C94:D94"/>
    <mergeCell ref="C96:D96"/>
    <mergeCell ref="C97:D97"/>
    <mergeCell ref="C99:D99"/>
    <mergeCell ref="C43:D43"/>
    <mergeCell ref="C44:D44"/>
    <mergeCell ref="C45:D45"/>
    <mergeCell ref="C63:D63"/>
    <mergeCell ref="C64:D64"/>
    <mergeCell ref="C65:D65"/>
    <mergeCell ref="C66:D66"/>
    <mergeCell ref="C33:D33"/>
    <mergeCell ref="C35:D35"/>
    <mergeCell ref="C38:D38"/>
    <mergeCell ref="C40:D40"/>
    <mergeCell ref="C41:D41"/>
    <mergeCell ref="C42:D42"/>
    <mergeCell ref="C24:D24"/>
    <mergeCell ref="C25:D25"/>
    <mergeCell ref="C26:D26"/>
    <mergeCell ref="C27:D27"/>
    <mergeCell ref="C28:D28"/>
    <mergeCell ref="C29:D29"/>
    <mergeCell ref="C32:D32"/>
    <mergeCell ref="C14:G14"/>
    <mergeCell ref="C15:G15"/>
    <mergeCell ref="C16:G16"/>
    <mergeCell ref="C17:G17"/>
    <mergeCell ref="C18:G18"/>
    <mergeCell ref="C19:G19"/>
    <mergeCell ref="A1:G1"/>
    <mergeCell ref="A3:B3"/>
    <mergeCell ref="A4:B4"/>
    <mergeCell ref="E4:G4"/>
    <mergeCell ref="C10:G10"/>
    <mergeCell ref="C11:G11"/>
    <mergeCell ref="C12:G12"/>
    <mergeCell ref="C13:G13"/>
    <mergeCell ref="C20:G2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2020-10-06T19:13:37Z</dcterms:created>
  <dcterms:modified xsi:type="dcterms:W3CDTF">2020-10-15T10:14:49Z</dcterms:modified>
</cp:coreProperties>
</file>