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1535" activeTab="2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Rekapitulace!$G$19</definedName>
    <definedName name="Dodavka0">Položky!#REF!</definedName>
    <definedName name="HSV">Rekapitulace!$E$19</definedName>
    <definedName name="HSV0">Položky!#REF!</definedName>
    <definedName name="HZS">Rekapitulace!$I$19</definedName>
    <definedName name="HZS0">Položky!#REF!</definedName>
    <definedName name="JKSO">'Krycí list'!$G$2</definedName>
    <definedName name="MJ">'Krycí list'!$G$5</definedName>
    <definedName name="Mont">Rekapitulace!$H$19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Položky!$A$1:$G$236</definedName>
    <definedName name="_xlnm.Print_Area" localSheetId="1">Rekapitulace!$A$1:$I$25</definedName>
    <definedName name="PocetMJ">'Krycí list'!$G$6</definedName>
    <definedName name="Poznamka">'Krycí list'!$B$37</definedName>
    <definedName name="Projektant">'Krycí list'!$C$8</definedName>
    <definedName name="PSV">Rekapitulace!$F$19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Rekapitulace!$H$25</definedName>
    <definedName name="VRNKc">Rekapitulace!$E$24</definedName>
    <definedName name="VRNnazev">Rekapitulace!$A$24</definedName>
    <definedName name="VRNproc">Rekapitulace!$F$24</definedName>
    <definedName name="VRNzakl">Rekapitulace!$G$24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45621"/>
</workbook>
</file>

<file path=xl/calcChain.xml><?xml version="1.0" encoding="utf-8"?>
<calcChain xmlns="http://schemas.openxmlformats.org/spreadsheetml/2006/main">
  <c r="G200" i="3" l="1"/>
  <c r="BE235" i="3" l="1"/>
  <c r="BC235" i="3"/>
  <c r="BC236" i="3" s="1"/>
  <c r="G18" i="2" s="1"/>
  <c r="BB235" i="3"/>
  <c r="BA235" i="3"/>
  <c r="G235" i="3"/>
  <c r="BD235" i="3" s="1"/>
  <c r="BE233" i="3"/>
  <c r="BC233" i="3"/>
  <c r="BB233" i="3"/>
  <c r="BA233" i="3"/>
  <c r="G233" i="3"/>
  <c r="BD233" i="3" s="1"/>
  <c r="B18" i="2"/>
  <c r="A18" i="2"/>
  <c r="C236" i="3"/>
  <c r="BE229" i="3"/>
  <c r="BD229" i="3"/>
  <c r="BD231" i="3" s="1"/>
  <c r="H17" i="2" s="1"/>
  <c r="BC229" i="3"/>
  <c r="BA229" i="3"/>
  <c r="BA231" i="3" s="1"/>
  <c r="E17" i="2" s="1"/>
  <c r="G229" i="3"/>
  <c r="G231" i="3" s="1"/>
  <c r="B17" i="2"/>
  <c r="A17" i="2"/>
  <c r="BE231" i="3"/>
  <c r="I17" i="2" s="1"/>
  <c r="BC231" i="3"/>
  <c r="G17" i="2" s="1"/>
  <c r="C231" i="3"/>
  <c r="BE226" i="3"/>
  <c r="BD226" i="3"/>
  <c r="BC226" i="3"/>
  <c r="BA226" i="3"/>
  <c r="G226" i="3"/>
  <c r="BB226" i="3" s="1"/>
  <c r="BE224" i="3"/>
  <c r="BD224" i="3"/>
  <c r="BC224" i="3"/>
  <c r="BA224" i="3"/>
  <c r="G224" i="3"/>
  <c r="BB224" i="3" s="1"/>
  <c r="BE208" i="3"/>
  <c r="BD208" i="3"/>
  <c r="BC208" i="3"/>
  <c r="BA208" i="3"/>
  <c r="G208" i="3"/>
  <c r="BB208" i="3" s="1"/>
  <c r="BE206" i="3"/>
  <c r="BD206" i="3"/>
  <c r="BC206" i="3"/>
  <c r="BA206" i="3"/>
  <c r="G206" i="3"/>
  <c r="BB206" i="3" s="1"/>
  <c r="BE204" i="3"/>
  <c r="BD204" i="3"/>
  <c r="BC204" i="3"/>
  <c r="BA204" i="3"/>
  <c r="G204" i="3"/>
  <c r="BB204" i="3" s="1"/>
  <c r="BE202" i="3"/>
  <c r="BD202" i="3"/>
  <c r="BC202" i="3"/>
  <c r="BA202" i="3"/>
  <c r="G202" i="3"/>
  <c r="BB202" i="3" s="1"/>
  <c r="BE200" i="3"/>
  <c r="BD200" i="3"/>
  <c r="BC200" i="3"/>
  <c r="BA200" i="3"/>
  <c r="BB200" i="3"/>
  <c r="BE198" i="3"/>
  <c r="BD198" i="3"/>
  <c r="BC198" i="3"/>
  <c r="BA198" i="3"/>
  <c r="G198" i="3"/>
  <c r="BB198" i="3" s="1"/>
  <c r="BE196" i="3"/>
  <c r="BD196" i="3"/>
  <c r="BC196" i="3"/>
  <c r="BA196" i="3"/>
  <c r="G196" i="3"/>
  <c r="BB196" i="3" s="1"/>
  <c r="BE193" i="3"/>
  <c r="BD193" i="3"/>
  <c r="BC193" i="3"/>
  <c r="BA193" i="3"/>
  <c r="G193" i="3"/>
  <c r="BB193" i="3" s="1"/>
  <c r="BE191" i="3"/>
  <c r="BD191" i="3"/>
  <c r="BC191" i="3"/>
  <c r="BA191" i="3"/>
  <c r="G191" i="3"/>
  <c r="BB191" i="3" s="1"/>
  <c r="BE189" i="3"/>
  <c r="BD189" i="3"/>
  <c r="BC189" i="3"/>
  <c r="BA189" i="3"/>
  <c r="G189" i="3"/>
  <c r="BB189" i="3" s="1"/>
  <c r="BE187" i="3"/>
  <c r="BD187" i="3"/>
  <c r="BC187" i="3"/>
  <c r="BA187" i="3"/>
  <c r="G187" i="3"/>
  <c r="BB187" i="3" s="1"/>
  <c r="BE185" i="3"/>
  <c r="BD185" i="3"/>
  <c r="BC185" i="3"/>
  <c r="BA185" i="3"/>
  <c r="G185" i="3"/>
  <c r="BB185" i="3" s="1"/>
  <c r="BE183" i="3"/>
  <c r="BD183" i="3"/>
  <c r="BC183" i="3"/>
  <c r="BA183" i="3"/>
  <c r="G183" i="3"/>
  <c r="BB183" i="3" s="1"/>
  <c r="BE181" i="3"/>
  <c r="BD181" i="3"/>
  <c r="BC181" i="3"/>
  <c r="BA181" i="3"/>
  <c r="G181" i="3"/>
  <c r="BB181" i="3" s="1"/>
  <c r="BE178" i="3"/>
  <c r="BD178" i="3"/>
  <c r="BC178" i="3"/>
  <c r="BA178" i="3"/>
  <c r="G178" i="3"/>
  <c r="BB178" i="3" s="1"/>
  <c r="BE171" i="3"/>
  <c r="BD171" i="3"/>
  <c r="BC171" i="3"/>
  <c r="BA171" i="3"/>
  <c r="G171" i="3"/>
  <c r="BB171" i="3" s="1"/>
  <c r="BE161" i="3"/>
  <c r="BD161" i="3"/>
  <c r="BC161" i="3"/>
  <c r="BA161" i="3"/>
  <c r="G161" i="3"/>
  <c r="BB161" i="3" s="1"/>
  <c r="BE157" i="3"/>
  <c r="BD157" i="3"/>
  <c r="BC157" i="3"/>
  <c r="BA157" i="3"/>
  <c r="G157" i="3"/>
  <c r="BB157" i="3" s="1"/>
  <c r="B16" i="2"/>
  <c r="A16" i="2"/>
  <c r="C227" i="3"/>
  <c r="BE154" i="3"/>
  <c r="BD154" i="3"/>
  <c r="BC154" i="3"/>
  <c r="BA154" i="3"/>
  <c r="G154" i="3"/>
  <c r="BB154" i="3" s="1"/>
  <c r="BE152" i="3"/>
  <c r="BD152" i="3"/>
  <c r="BC152" i="3"/>
  <c r="BA152" i="3"/>
  <c r="G152" i="3"/>
  <c r="BB152" i="3" s="1"/>
  <c r="BE136" i="3"/>
  <c r="BD136" i="3"/>
  <c r="BC136" i="3"/>
  <c r="BA136" i="3"/>
  <c r="G136" i="3"/>
  <c r="BB136" i="3" s="1"/>
  <c r="BE135" i="3"/>
  <c r="BD135" i="3"/>
  <c r="BC135" i="3"/>
  <c r="BA135" i="3"/>
  <c r="G135" i="3"/>
  <c r="BB135" i="3" s="1"/>
  <c r="BE134" i="3"/>
  <c r="BD134" i="3"/>
  <c r="BC134" i="3"/>
  <c r="BA134" i="3"/>
  <c r="G134" i="3"/>
  <c r="BB134" i="3" s="1"/>
  <c r="BE133" i="3"/>
  <c r="BD133" i="3"/>
  <c r="BC133" i="3"/>
  <c r="BA133" i="3"/>
  <c r="G133" i="3"/>
  <c r="BB133" i="3" s="1"/>
  <c r="BE132" i="3"/>
  <c r="BD132" i="3"/>
  <c r="BC132" i="3"/>
  <c r="BA132" i="3"/>
  <c r="G132" i="3"/>
  <c r="BB132" i="3" s="1"/>
  <c r="BE126" i="3"/>
  <c r="BD126" i="3"/>
  <c r="BC126" i="3"/>
  <c r="BB126" i="3"/>
  <c r="BA126" i="3"/>
  <c r="G126" i="3"/>
  <c r="BE113" i="3"/>
  <c r="BD113" i="3"/>
  <c r="BC113" i="3"/>
  <c r="BA113" i="3"/>
  <c r="BA155" i="3" s="1"/>
  <c r="E15" i="2" s="1"/>
  <c r="G113" i="3"/>
  <c r="BB113" i="3" s="1"/>
  <c r="BE108" i="3"/>
  <c r="BD108" i="3"/>
  <c r="BC108" i="3"/>
  <c r="BA108" i="3"/>
  <c r="G108" i="3"/>
  <c r="BB108" i="3" s="1"/>
  <c r="BE103" i="3"/>
  <c r="BD103" i="3"/>
  <c r="BC103" i="3"/>
  <c r="BA103" i="3"/>
  <c r="G103" i="3"/>
  <c r="BB103" i="3" s="1"/>
  <c r="BE101" i="3"/>
  <c r="BD101" i="3"/>
  <c r="BC101" i="3"/>
  <c r="BA101" i="3"/>
  <c r="G101" i="3"/>
  <c r="BB101" i="3" s="1"/>
  <c r="BE99" i="3"/>
  <c r="BD99" i="3"/>
  <c r="BC99" i="3"/>
  <c r="BA99" i="3"/>
  <c r="G99" i="3"/>
  <c r="BB99" i="3" s="1"/>
  <c r="BE95" i="3"/>
  <c r="BD95" i="3"/>
  <c r="BC95" i="3"/>
  <c r="BB95" i="3"/>
  <c r="BA95" i="3"/>
  <c r="G95" i="3"/>
  <c r="B15" i="2"/>
  <c r="A15" i="2"/>
  <c r="C155" i="3"/>
  <c r="BE92" i="3"/>
  <c r="BE93" i="3" s="1"/>
  <c r="I14" i="2" s="1"/>
  <c r="BD92" i="3"/>
  <c r="BD93" i="3" s="1"/>
  <c r="H14" i="2" s="1"/>
  <c r="BC92" i="3"/>
  <c r="BC93" i="3" s="1"/>
  <c r="G14" i="2" s="1"/>
  <c r="BB92" i="3"/>
  <c r="BB93" i="3" s="1"/>
  <c r="F14" i="2" s="1"/>
  <c r="G92" i="3"/>
  <c r="G93" i="3" s="1"/>
  <c r="B14" i="2"/>
  <c r="A14" i="2"/>
  <c r="C93" i="3"/>
  <c r="BE89" i="3"/>
  <c r="BD89" i="3"/>
  <c r="BC89" i="3"/>
  <c r="BB89" i="3"/>
  <c r="G89" i="3"/>
  <c r="BA89" i="3" s="1"/>
  <c r="BE86" i="3"/>
  <c r="BE90" i="3" s="1"/>
  <c r="I13" i="2" s="1"/>
  <c r="BD86" i="3"/>
  <c r="BD90" i="3" s="1"/>
  <c r="H13" i="2" s="1"/>
  <c r="BC86" i="3"/>
  <c r="BB86" i="3"/>
  <c r="G86" i="3"/>
  <c r="BA86" i="3" s="1"/>
  <c r="B13" i="2"/>
  <c r="A13" i="2"/>
  <c r="C90" i="3"/>
  <c r="BE83" i="3"/>
  <c r="BD83" i="3"/>
  <c r="BC83" i="3"/>
  <c r="BB83" i="3"/>
  <c r="G83" i="3"/>
  <c r="BA83" i="3" s="1"/>
  <c r="BE80" i="3"/>
  <c r="BE84" i="3" s="1"/>
  <c r="I12" i="2" s="1"/>
  <c r="BD80" i="3"/>
  <c r="BC80" i="3"/>
  <c r="BB80" i="3"/>
  <c r="G80" i="3"/>
  <c r="B12" i="2"/>
  <c r="A12" i="2"/>
  <c r="C84" i="3"/>
  <c r="BE75" i="3"/>
  <c r="BD75" i="3"/>
  <c r="BC75" i="3"/>
  <c r="BB75" i="3"/>
  <c r="G75" i="3"/>
  <c r="BA75" i="3" s="1"/>
  <c r="BE72" i="3"/>
  <c r="BD72" i="3"/>
  <c r="BC72" i="3"/>
  <c r="BB72" i="3"/>
  <c r="G72" i="3"/>
  <c r="BA72" i="3" s="1"/>
  <c r="BE70" i="3"/>
  <c r="BD70" i="3"/>
  <c r="BC70" i="3"/>
  <c r="BB70" i="3"/>
  <c r="G70" i="3"/>
  <c r="BA70" i="3" s="1"/>
  <c r="BE67" i="3"/>
  <c r="BE78" i="3" s="1"/>
  <c r="I11" i="2" s="1"/>
  <c r="BD67" i="3"/>
  <c r="BC67" i="3"/>
  <c r="BB67" i="3"/>
  <c r="G67" i="3"/>
  <c r="BA67" i="3" s="1"/>
  <c r="B11" i="2"/>
  <c r="A11" i="2"/>
  <c r="C78" i="3"/>
  <c r="BE63" i="3"/>
  <c r="BD63" i="3"/>
  <c r="BC63" i="3"/>
  <c r="BB63" i="3"/>
  <c r="G63" i="3"/>
  <c r="BA63" i="3" s="1"/>
  <c r="BE56" i="3"/>
  <c r="BE65" i="3" s="1"/>
  <c r="I10" i="2" s="1"/>
  <c r="BD56" i="3"/>
  <c r="BC56" i="3"/>
  <c r="BB56" i="3"/>
  <c r="G56" i="3"/>
  <c r="BA56" i="3" s="1"/>
  <c r="BE53" i="3"/>
  <c r="BD53" i="3"/>
  <c r="BC53" i="3"/>
  <c r="BB53" i="3"/>
  <c r="G53" i="3"/>
  <c r="BA53" i="3" s="1"/>
  <c r="BE50" i="3"/>
  <c r="BD50" i="3"/>
  <c r="BC50" i="3"/>
  <c r="BC65" i="3" s="1"/>
  <c r="G10" i="2" s="1"/>
  <c r="BB50" i="3"/>
  <c r="G50" i="3"/>
  <c r="B10" i="2"/>
  <c r="A10" i="2"/>
  <c r="C65" i="3"/>
  <c r="BE47" i="3"/>
  <c r="BE48" i="3" s="1"/>
  <c r="I9" i="2" s="1"/>
  <c r="BD47" i="3"/>
  <c r="BD48" i="3" s="1"/>
  <c r="H9" i="2" s="1"/>
  <c r="BC47" i="3"/>
  <c r="BC48" i="3" s="1"/>
  <c r="G9" i="2" s="1"/>
  <c r="BB47" i="3"/>
  <c r="BB48" i="3" s="1"/>
  <c r="F9" i="2" s="1"/>
  <c r="G47" i="3"/>
  <c r="G48" i="3" s="1"/>
  <c r="B9" i="2"/>
  <c r="A9" i="2"/>
  <c r="C48" i="3"/>
  <c r="BE44" i="3"/>
  <c r="BD44" i="3"/>
  <c r="BC44" i="3"/>
  <c r="BB44" i="3"/>
  <c r="G44" i="3"/>
  <c r="BA44" i="3" s="1"/>
  <c r="BE42" i="3"/>
  <c r="BD42" i="3"/>
  <c r="BC42" i="3"/>
  <c r="BB42" i="3"/>
  <c r="G42" i="3"/>
  <c r="BA42" i="3" s="1"/>
  <c r="BE41" i="3"/>
  <c r="BD41" i="3"/>
  <c r="BC41" i="3"/>
  <c r="BB41" i="3"/>
  <c r="G41" i="3"/>
  <c r="BA41" i="3" s="1"/>
  <c r="BE40" i="3"/>
  <c r="BD40" i="3"/>
  <c r="BC40" i="3"/>
  <c r="BB40" i="3"/>
  <c r="G40" i="3"/>
  <c r="BA40" i="3" s="1"/>
  <c r="BE38" i="3"/>
  <c r="BD38" i="3"/>
  <c r="BC38" i="3"/>
  <c r="BB38" i="3"/>
  <c r="G38" i="3"/>
  <c r="BA38" i="3" s="1"/>
  <c r="BE35" i="3"/>
  <c r="BD35" i="3"/>
  <c r="BC35" i="3"/>
  <c r="BB35" i="3"/>
  <c r="G35" i="3"/>
  <c r="BA35" i="3" s="1"/>
  <c r="BE34" i="3"/>
  <c r="BD34" i="3"/>
  <c r="BC34" i="3"/>
  <c r="BB34" i="3"/>
  <c r="G34" i="3"/>
  <c r="BA34" i="3" s="1"/>
  <c r="BE33" i="3"/>
  <c r="BD33" i="3"/>
  <c r="BC33" i="3"/>
  <c r="BB33" i="3"/>
  <c r="G33" i="3"/>
  <c r="BA33" i="3" s="1"/>
  <c r="BE22" i="3"/>
  <c r="BD22" i="3"/>
  <c r="BC22" i="3"/>
  <c r="BB22" i="3"/>
  <c r="G22" i="3"/>
  <c r="B8" i="2"/>
  <c r="A8" i="2"/>
  <c r="C45" i="3"/>
  <c r="BE9" i="3"/>
  <c r="BD9" i="3"/>
  <c r="BC9" i="3"/>
  <c r="BB9" i="3"/>
  <c r="G9" i="3"/>
  <c r="BA9" i="3" s="1"/>
  <c r="BE8" i="3"/>
  <c r="BD8" i="3"/>
  <c r="BC8" i="3"/>
  <c r="BC20" i="3" s="1"/>
  <c r="G7" i="2" s="1"/>
  <c r="BB8" i="3"/>
  <c r="BB20" i="3" s="1"/>
  <c r="F7" i="2" s="1"/>
  <c r="G8" i="3"/>
  <c r="BA8" i="3" s="1"/>
  <c r="B7" i="2"/>
  <c r="A7" i="2"/>
  <c r="BE20" i="3"/>
  <c r="I7" i="2" s="1"/>
  <c r="C20" i="3"/>
  <c r="E4" i="3"/>
  <c r="C4" i="3"/>
  <c r="F3" i="3"/>
  <c r="C3" i="3"/>
  <c r="H25" i="2"/>
  <c r="G24" i="2"/>
  <c r="I24" i="2" s="1"/>
  <c r="C2" i="2"/>
  <c r="C1" i="2"/>
  <c r="C33" i="1"/>
  <c r="F33" i="1" s="1"/>
  <c r="C31" i="1"/>
  <c r="G23" i="1"/>
  <c r="G22" i="1" s="1"/>
  <c r="C9" i="1"/>
  <c r="G7" i="1"/>
  <c r="D2" i="1"/>
  <c r="C2" i="1"/>
  <c r="BA236" i="3" l="1"/>
  <c r="E18" i="2" s="1"/>
  <c r="BE236" i="3"/>
  <c r="I18" i="2" s="1"/>
  <c r="BB236" i="3"/>
  <c r="F18" i="2" s="1"/>
  <c r="BB90" i="3"/>
  <c r="F13" i="2" s="1"/>
  <c r="BC90" i="3"/>
  <c r="G13" i="2" s="1"/>
  <c r="G84" i="3"/>
  <c r="BC84" i="3"/>
  <c r="G12" i="2" s="1"/>
  <c r="BB78" i="3"/>
  <c r="F11" i="2" s="1"/>
  <c r="BE155" i="3"/>
  <c r="I15" i="2" s="1"/>
  <c r="BC155" i="3"/>
  <c r="G15" i="2" s="1"/>
  <c r="BC78" i="3"/>
  <c r="G11" i="2" s="1"/>
  <c r="BB84" i="3"/>
  <c r="F12" i="2" s="1"/>
  <c r="BD20" i="3"/>
  <c r="H7" i="2" s="1"/>
  <c r="BC45" i="3"/>
  <c r="G8" i="2" s="1"/>
  <c r="BE45" i="3"/>
  <c r="I8" i="2" s="1"/>
  <c r="BD65" i="3"/>
  <c r="H10" i="2" s="1"/>
  <c r="BE227" i="3"/>
  <c r="I16" i="2" s="1"/>
  <c r="BB229" i="3"/>
  <c r="BB231" i="3" s="1"/>
  <c r="F17" i="2" s="1"/>
  <c r="BC227" i="3"/>
  <c r="G16" i="2" s="1"/>
  <c r="BD227" i="3"/>
  <c r="H16" i="2" s="1"/>
  <c r="BA227" i="3"/>
  <c r="E16" i="2" s="1"/>
  <c r="G155" i="3"/>
  <c r="BD155" i="3"/>
  <c r="H15" i="2" s="1"/>
  <c r="BB155" i="3"/>
  <c r="F15" i="2" s="1"/>
  <c r="BA90" i="3"/>
  <c r="E13" i="2" s="1"/>
  <c r="BD84" i="3"/>
  <c r="H12" i="2" s="1"/>
  <c r="BD45" i="3"/>
  <c r="H8" i="2" s="1"/>
  <c r="G45" i="3"/>
  <c r="G65" i="3"/>
  <c r="BD78" i="3"/>
  <c r="H11" i="2" s="1"/>
  <c r="BB45" i="3"/>
  <c r="F8" i="2" s="1"/>
  <c r="BB65" i="3"/>
  <c r="F10" i="2" s="1"/>
  <c r="BA78" i="3"/>
  <c r="E11" i="2" s="1"/>
  <c r="BA20" i="3"/>
  <c r="E7" i="2" s="1"/>
  <c r="BB227" i="3"/>
  <c r="F16" i="2" s="1"/>
  <c r="BD236" i="3"/>
  <c r="H18" i="2" s="1"/>
  <c r="G20" i="3"/>
  <c r="BA22" i="3"/>
  <c r="BA45" i="3" s="1"/>
  <c r="E8" i="2" s="1"/>
  <c r="BA47" i="3"/>
  <c r="BA48" i="3" s="1"/>
  <c r="E9" i="2" s="1"/>
  <c r="BA50" i="3"/>
  <c r="BA65" i="3" s="1"/>
  <c r="E10" i="2" s="1"/>
  <c r="G78" i="3"/>
  <c r="BA80" i="3"/>
  <c r="BA84" i="3" s="1"/>
  <c r="E12" i="2" s="1"/>
  <c r="G90" i="3"/>
  <c r="BA92" i="3"/>
  <c r="BA93" i="3" s="1"/>
  <c r="E14" i="2" s="1"/>
  <c r="G227" i="3"/>
  <c r="G236" i="3"/>
  <c r="I19" i="2" l="1"/>
  <c r="C21" i="1" s="1"/>
  <c r="G19" i="2"/>
  <c r="C18" i="1" s="1"/>
  <c r="H19" i="2"/>
  <c r="C17" i="1" s="1"/>
  <c r="E19" i="2"/>
  <c r="C15" i="1" s="1"/>
  <c r="F19" i="2"/>
  <c r="C16" i="1" s="1"/>
  <c r="C19" i="1" l="1"/>
  <c r="C22" i="1" s="1"/>
  <c r="C23" i="1" s="1"/>
  <c r="F30" i="1" s="1"/>
  <c r="F31" i="1" s="1"/>
  <c r="F34" i="1" s="1"/>
</calcChain>
</file>

<file path=xl/sharedStrings.xml><?xml version="1.0" encoding="utf-8"?>
<sst xmlns="http://schemas.openxmlformats.org/spreadsheetml/2006/main" count="619" uniqueCount="338">
  <si>
    <t>POLOŽKOVÝ ROZPOČET</t>
  </si>
  <si>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</si>
  <si>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</si>
  <si>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</si>
  <si>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</si>
  <si>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</si>
  <si>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</si>
  <si>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</si>
  <si>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</si>
  <si>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</si>
  <si>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</si>
  <si>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</si>
  <si>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</si>
  <si>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</si>
  <si>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</si>
  <si>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</si>
  <si>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</si>
  <si>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</si>
  <si>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</si>
  <si>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</si>
  <si>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</si>
  <si>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</si>
  <si>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</si>
  <si>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</si>
  <si>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</si>
  <si>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</si>
  <si>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</si>
  <si>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</si>
  <si>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</si>
  <si>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</si>
  <si>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</si>
  <si>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</si>
  <si>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</si>
  <si>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</si>
  <si>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</si>
  <si>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</si>
  <si>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</si>
  <si>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</si>
  <si>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</si>
  <si>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</si>
  <si>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</si>
  <si>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</si>
  <si>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</si>
  <si>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</si>
  <si>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</si>
  <si>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</si>
  <si>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</si>
  <si>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</si>
  <si>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</si>
  <si>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</si>
  <si>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</si>
  <si>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</si>
  <si>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</si>
  <si>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</si>
  <si>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</si>
  <si>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</si>
  <si>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</si>
  <si>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</si>
  <si>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</si>
  <si>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</si>
  <si>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</si>
  <si>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</si>
  <si>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</si>
  <si>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</si>
  <si>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</si>
  <si>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</si>
  <si>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</si>
  <si>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</si>
  <si>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</si>
  <si>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</si>
  <si>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</si>
  <si>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</si>
  <si>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</si>
  <si>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</si>
  <si>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</si>
  <si>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</si>
  <si>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</si>
  <si>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ks</t>
  </si>
  <si>
    <t>Celkem za</t>
  </si>
  <si>
    <t>Vyhlídková a krmící lávka u žiraf - ZOO Zlín-Lešná</t>
  </si>
  <si>
    <t>SO 01</t>
  </si>
  <si>
    <t>Vyhlídková a krmící lávka u žiraf</t>
  </si>
  <si>
    <t>005 1</t>
  </si>
  <si>
    <t>Vedlejší náklady stavby</t>
  </si>
  <si>
    <t>005111010</t>
  </si>
  <si>
    <t xml:space="preserve">Geodetické práce před zahájením a během výstavby </t>
  </si>
  <si>
    <t>soubor</t>
  </si>
  <si>
    <t>005121010</t>
  </si>
  <si>
    <t xml:space="preserve">Zařízení staveniště - zřízení, provoz, odstranění </t>
  </si>
  <si>
    <t xml:space="preserve">Komplet zahrnuje :		</t>
  </si>
  <si>
    <t>-zřízení objektů ZS vč.bezpečnost.opatření, oplocení atp.</t>
  </si>
  <si>
    <t>-zřízení přípojek médií k objektům ZS</t>
  </si>
  <si>
    <t>-zřízení odběrných míst NN a vody s měřením</t>
  </si>
  <si>
    <t>- provozní náklady na energie</t>
  </si>
  <si>
    <t>- náklady na vybavení objektů ZS</t>
  </si>
  <si>
    <t>- náklady na údržbu objektů ZS</t>
  </si>
  <si>
    <t>- náklady na úklid ploch  ZS a společných ploch, příjezdu apod.</t>
  </si>
  <si>
    <t>- náklady spojené s likvidací objektů ZS</t>
  </si>
  <si>
    <t>- náklady na uvedení ploch a zařízení využívaných pro ZS do původního stavu</t>
  </si>
  <si>
    <t>139601102R00</t>
  </si>
  <si>
    <t xml:space="preserve">Ruční výkop jam, rýh a šachet v hornině tř. 3 </t>
  </si>
  <si>
    <t>m3</t>
  </si>
  <si>
    <t>ZP1:0,65*0,65*0,90*10</t>
  </si>
  <si>
    <t>ZP2:0,65*0,65*1,40*4</t>
  </si>
  <si>
    <t>ZP3:0,40*0,40*0,90*12</t>
  </si>
  <si>
    <t>ZP4:0,40*0,40*1,40*2</t>
  </si>
  <si>
    <t>mlatový povrch:6,00*2,00*0,10</t>
  </si>
  <si>
    <t>11,00*0,10</t>
  </si>
  <si>
    <t>probarvený beton:3,50*0,20</t>
  </si>
  <si>
    <t>4,50*0,20</t>
  </si>
  <si>
    <t>vsak:3,14*0,35*0,35*0,50</t>
  </si>
  <si>
    <t>odpad vody:3,50*0,30*0,30</t>
  </si>
  <si>
    <t>161101101R00</t>
  </si>
  <si>
    <t xml:space="preserve">Svislé přemístění výkopku z hor.1-4 do 2,5 m </t>
  </si>
  <si>
    <t>162201102R00</t>
  </si>
  <si>
    <t xml:space="preserve">Vodorovné přemístění výkopku z hor.1-4 do 50 m </t>
  </si>
  <si>
    <t>162701105R00</t>
  </si>
  <si>
    <t xml:space="preserve">Vodorovné přemístění výkopku z hor.1-4 do 10000 m </t>
  </si>
  <si>
    <t>výkop:12,7518</t>
  </si>
  <si>
    <t>ohumusování:-13,50*0,20</t>
  </si>
  <si>
    <t>162701109R00</t>
  </si>
  <si>
    <t>Příplatek k vod. přemístění hor.1-4 za další 1 km do 15 km</t>
  </si>
  <si>
    <t>10,0518*5</t>
  </si>
  <si>
    <t>167101101R00</t>
  </si>
  <si>
    <t xml:space="preserve">Nakládání výkopku z hor.1-4 v množství do 100 m3 </t>
  </si>
  <si>
    <t>171201201R00</t>
  </si>
  <si>
    <t xml:space="preserve">Uložení sypaniny na skl.-sypanina na výšku přes 2m </t>
  </si>
  <si>
    <t>181301103R00</t>
  </si>
  <si>
    <t xml:space="preserve">Rozprostření ornice, rovina, tl. 15-20 cm </t>
  </si>
  <si>
    <t>m2</t>
  </si>
  <si>
    <t>ohumusování:8,50+5,00</t>
  </si>
  <si>
    <t>199000002R00</t>
  </si>
  <si>
    <t xml:space="preserve">Poplatek za skládku horniny 1- 4 </t>
  </si>
  <si>
    <t>11</t>
  </si>
  <si>
    <t>Přípravné a přidružené práce</t>
  </si>
  <si>
    <t>PC 11 - 001</t>
  </si>
  <si>
    <t xml:space="preserve">Zatěžovací zkouška únosnosti základové spáry </t>
  </si>
  <si>
    <t>kpl</t>
  </si>
  <si>
    <t>2</t>
  </si>
  <si>
    <t>Základy a zvláštní zakládání</t>
  </si>
  <si>
    <t>211561111R00</t>
  </si>
  <si>
    <t xml:space="preserve">Výplň odvodňovacích žeber kam. hrubě drcen. 16 mm </t>
  </si>
  <si>
    <t>211971110R00</t>
  </si>
  <si>
    <t xml:space="preserve">Opláštění žeber z geotextilie o sklonu do 1 : 2,5 </t>
  </si>
  <si>
    <t>vsak:3,14*0,70*0,50</t>
  </si>
  <si>
    <t>odpad vody:3,50*(0,30+0,30)*2</t>
  </si>
  <si>
    <t>275313621R00</t>
  </si>
  <si>
    <t xml:space="preserve">Beton základových patek prostý C 20/25 </t>
  </si>
  <si>
    <t>Mezisoučet</t>
  </si>
  <si>
    <t>bet. do výkopu 5%:8,3445*0,05</t>
  </si>
  <si>
    <t>69366198</t>
  </si>
  <si>
    <t>Geotextilie 300 g/m2 š. 200cm 100% PP</t>
  </si>
  <si>
    <t>5,299*1,15</t>
  </si>
  <si>
    <t>5</t>
  </si>
  <si>
    <t>Komunikace</t>
  </si>
  <si>
    <t>564831111R00</t>
  </si>
  <si>
    <t xml:space="preserve">Podklad ze štěrkodrti po zhutnění tloušťky 10 cm </t>
  </si>
  <si>
    <t>probarvený beton:3,50</t>
  </si>
  <si>
    <t>4,50</t>
  </si>
  <si>
    <t>631361921RT2</t>
  </si>
  <si>
    <t>Výztuž svařovanou sítí průměr drátu  5,0, oka 100/100 mm</t>
  </si>
  <si>
    <t>t</t>
  </si>
  <si>
    <t>3,08kg/m2:8,00*3,08/1000*1,25</t>
  </si>
  <si>
    <t>564921010RA0</t>
  </si>
  <si>
    <t xml:space="preserve">Zpevněná plocha, mlatový povrch </t>
  </si>
  <si>
    <t>2,00*6,00</t>
  </si>
  <si>
    <t>11,00</t>
  </si>
  <si>
    <t>PC 5 - 001</t>
  </si>
  <si>
    <t xml:space="preserve">Probarvený betonový kryt tl.100 mm, kartáčovaný </t>
  </si>
  <si>
    <t>probarvený beton:3,50*0,10</t>
  </si>
  <si>
    <t>4,50*0,10</t>
  </si>
  <si>
    <t>8</t>
  </si>
  <si>
    <t>Trubní vedení</t>
  </si>
  <si>
    <t>831230110RAA</t>
  </si>
  <si>
    <t>Vodovodní přípojka z trub polyetylénových D 40-63 hloubka 0,8 m</t>
  </si>
  <si>
    <t>m</t>
  </si>
  <si>
    <t>napojení na stávající vodovod</t>
  </si>
  <si>
    <t>navrtávka do PE DN 80</t>
  </si>
  <si>
    <t>PC 8 - 001</t>
  </si>
  <si>
    <t xml:space="preserve">D+M Vypouštěcí ventil </t>
  </si>
  <si>
    <t>95</t>
  </si>
  <si>
    <t>Dokončovací konstrukce na pozemních stavbách</t>
  </si>
  <si>
    <t>PC 95 - 001</t>
  </si>
  <si>
    <t xml:space="preserve">D+M Požární a bezpečnostní značky, tabulky dle PBŘ </t>
  </si>
  <si>
    <t>viditelnost značek při snížené viditelnosti - značky musí vydávat světlo nebo být osvětleny nebo je nutné použít značky fotoluminiscenční.</t>
  </si>
  <si>
    <t>Konkrétní místo umístění značek, které provede odborná firma, bude určeno po provedení stavby.</t>
  </si>
  <si>
    <t>PC 95 - 002</t>
  </si>
  <si>
    <t>D+M PHP práškový s hasicí schopností 21A/113B vč. revize</t>
  </si>
  <si>
    <t>99</t>
  </si>
  <si>
    <t>Staveništní přesun hmot</t>
  </si>
  <si>
    <t>998011001R00</t>
  </si>
  <si>
    <t xml:space="preserve">Přesun hmot výšky do 6 m </t>
  </si>
  <si>
    <t>762</t>
  </si>
  <si>
    <t>Konstrukce tesařské</t>
  </si>
  <si>
    <t>PC 762 - 000</t>
  </si>
  <si>
    <t xml:space="preserve">Kompletní popis výrobků viz PD </t>
  </si>
  <si>
    <t>Jednotková cena všech výrobků musí být komplexní (agregovaná) a musí zahrnovat kompletní montáž a dodávku materiálů vč.ztratného, tmelů, spojovacího materiálu, kotvení, kování, zámků, apod, pomocných konstrukcí, konečnou povrchovou úpravu, manipulaci a dopravu.</t>
  </si>
  <si>
    <t>Výrobky musí obsahovat kompletní součásti vč. ochraných, ukončovacích a dokončovacích materiálů a prací</t>
  </si>
  <si>
    <t>Dále musí splňovat požární odolnost a barevnost.</t>
  </si>
  <si>
    <t>762523108R00</t>
  </si>
  <si>
    <t xml:space="preserve">Položení podlah hoblovaných na sraz z fošen </t>
  </si>
  <si>
    <t>DPO+SCH:100,00</t>
  </si>
  <si>
    <t>762731110R00</t>
  </si>
  <si>
    <t xml:space="preserve">Montáž vázaných konstrukcí z kulatiny do 120 cm2 </t>
  </si>
  <si>
    <t>DST:4,00*120</t>
  </si>
  <si>
    <t>762731120R00</t>
  </si>
  <si>
    <t xml:space="preserve">Montáž vázaných konstrukcí z kulatiny do 224 cm2 </t>
  </si>
  <si>
    <t>DS2:6,00*9</t>
  </si>
  <si>
    <t>DS3:6,00*2</t>
  </si>
  <si>
    <t>DM:6,00*13</t>
  </si>
  <si>
    <t>vodicí prvek - rampa:6,00*6</t>
  </si>
  <si>
    <t>762731130R00</t>
  </si>
  <si>
    <t xml:space="preserve">Montáž vázaných konstrukcí z kulatiny do 288 cm2 </t>
  </si>
  <si>
    <t>DN1:6,00*8</t>
  </si>
  <si>
    <t>DN2:1,60*1</t>
  </si>
  <si>
    <t>DS1:3,80*11</t>
  </si>
  <si>
    <t>DS1a:1,70*3</t>
  </si>
  <si>
    <t>PC 762 - 001</t>
  </si>
  <si>
    <t xml:space="preserve">Dodávka řeziva - Eukalyptus, pevnost D30 </t>
  </si>
  <si>
    <t>DN1:3,14*0,10*0,10*6,00*9</t>
  </si>
  <si>
    <t>DN2:3,14*0,10*0,10*1,60*1</t>
  </si>
  <si>
    <t>DS1:3,14*0,10*0,10*3,80*11</t>
  </si>
  <si>
    <t>DS1a:3,14*0,10*0,10*1,70*3</t>
  </si>
  <si>
    <t>DS2:3,14*0,075*0,075*6,00*9</t>
  </si>
  <si>
    <t>DS3:3,14*0,075*0,075*6,00*2</t>
  </si>
  <si>
    <t>DM:3,14*0,075*0,075*6,00*13</t>
  </si>
  <si>
    <t>DST:3,14*0,04*0,04*4,00*120</t>
  </si>
  <si>
    <t>vodicí prvek - rampa:3,14*0,075*0,075*6,00*6</t>
  </si>
  <si>
    <t>0</t>
  </si>
  <si>
    <t>8,8093*0,15</t>
  </si>
  <si>
    <t>PC 762 - 002</t>
  </si>
  <si>
    <t>D+M Podložka pryžová pod dřevěnou podlahu vložit mezi dřevěné fošny a ocelové prvky</t>
  </si>
  <si>
    <t>OP1:6,00*4*0,15</t>
  </si>
  <si>
    <t>OP2:6,00*6*0,15</t>
  </si>
  <si>
    <t>OP3:6,00*5*0,15</t>
  </si>
  <si>
    <t>OP4:6,00*2*0,15</t>
  </si>
  <si>
    <t>OP5:6,00*22*0,10</t>
  </si>
  <si>
    <t>PC 762 - 003</t>
  </si>
  <si>
    <t xml:space="preserve">D+M Obklad viditelných ocelových prvků eukalyptem </t>
  </si>
  <si>
    <t>PC 762 - 004</t>
  </si>
  <si>
    <t>D+M Uzamykatelná branka 1550x900 mm konstrukce a opláštění z eukalyptu, visací zámek</t>
  </si>
  <si>
    <t>PC 762 - 005</t>
  </si>
  <si>
    <t>D+M Dveře 800x900 mm konstrukce a opláštění z eukalyptu</t>
  </si>
  <si>
    <t>PC 762 - 006</t>
  </si>
  <si>
    <t>Montáž dřevěného umyvadla dodávka umyvadla - investor</t>
  </si>
  <si>
    <t>PC 762 - 007</t>
  </si>
  <si>
    <t xml:space="preserve">D+M Výplň zábradlí z kulatiny eukalyptu </t>
  </si>
  <si>
    <t>1,45*2,20</t>
  </si>
  <si>
    <t>5,90*0,90</t>
  </si>
  <si>
    <t>1,50*2,20</t>
  </si>
  <si>
    <t>(4,50+1,75+2,50)*0,90</t>
  </si>
  <si>
    <t>3,00*2,20</t>
  </si>
  <si>
    <t>2,50*0,90</t>
  </si>
  <si>
    <t>2,00*0,90</t>
  </si>
  <si>
    <t>2,65*2,20</t>
  </si>
  <si>
    <t>2,70*0,90</t>
  </si>
  <si>
    <t>(1,20+2,00)*0,90</t>
  </si>
  <si>
    <t>(2,20+1,75+4,50+1,65+6,00)*0,90</t>
  </si>
  <si>
    <t>4,50*0,90</t>
  </si>
  <si>
    <t>6,00*0,90</t>
  </si>
  <si>
    <t>60554704R</t>
  </si>
  <si>
    <t>Fošna dub tl. 50 mm, pevnost D30</t>
  </si>
  <si>
    <t>100,00*0,05*1,10</t>
  </si>
  <si>
    <t>998762202R00</t>
  </si>
  <si>
    <t xml:space="preserve">Přesun hmot pro tesařské konstrukce, výšky do 12 m </t>
  </si>
  <si>
    <t>767</t>
  </si>
  <si>
    <t>Konstrukce zámečnické</t>
  </si>
  <si>
    <t>PC 767 - 000</t>
  </si>
  <si>
    <t xml:space="preserve">Výrobky musí obsahovat kompletní součásti vč. ochraných, ukončovacích a dokončovacích materiálů a prací		</t>
  </si>
  <si>
    <t>PC 767 - 001</t>
  </si>
  <si>
    <t>D+M Ocelvé konstrukce z válcovaných profilů vč. povrchové úpravy základní + vrchní nátěr</t>
  </si>
  <si>
    <t>kg</t>
  </si>
  <si>
    <t>kompletní popis viz PD</t>
  </si>
  <si>
    <t>OP1 - UPE140:6,00*4*14,50</t>
  </si>
  <si>
    <t>OP2 - jakl 120/80/6:6,00*6*16,48</t>
  </si>
  <si>
    <t>OP3 - jakl 120/60/5:6,00*5*12,42</t>
  </si>
  <si>
    <t>OP4 - jakl 140/80/6:6,00*2*18,34</t>
  </si>
  <si>
    <t>OP5 - jakl 60/60/6:6,00*22*9,17</t>
  </si>
  <si>
    <t>pásovina 60/4:0,60*24*1,88</t>
  </si>
  <si>
    <t>plotna 100/100/5:46*0,40</t>
  </si>
  <si>
    <t>plotna 60/60/4:260*0,10</t>
  </si>
  <si>
    <t>PC 767 - 002</t>
  </si>
  <si>
    <t>D+M Ocelvé konstrukce z válcovaných profilů vč. povrchové úpravy žárový pozink + nátěr</t>
  </si>
  <si>
    <t>OS1 - UPE140:6,00*5*14,50</t>
  </si>
  <si>
    <t>OS2 - jakl 120/80/6:6,00*2*16,48</t>
  </si>
  <si>
    <t>OS3 - jakl 120/60/5:6,00*1*12,42</t>
  </si>
  <si>
    <t>plotna 300/300/5:16*3,50</t>
  </si>
  <si>
    <t>plotna 200/200/5:16*1,60</t>
  </si>
  <si>
    <t>PC 767 - 003</t>
  </si>
  <si>
    <t>D+M Sestava závitová tyč+matice+pér. podložka pr.30 mm, dl.200 mm</t>
  </si>
  <si>
    <t>vč. povrchové úpravy základní + vrchní nátěr</t>
  </si>
  <si>
    <t>PC 767 - 004</t>
  </si>
  <si>
    <t>D+M Plechová objímka pr.100 mm z pásoviny vč. povrchové úpravy základní + vrchní nátěr</t>
  </si>
  <si>
    <t>PC 767 - 005</t>
  </si>
  <si>
    <t>D+M Sestava šroub+matice+pér. podložka M12/160 vč. povrchové úpravy základní + vrchní nátěr</t>
  </si>
  <si>
    <t>PC 767 - 006</t>
  </si>
  <si>
    <t>D+M Sestava šroub+matice+pér. podložka M12/90 vč. povrchové úpravy základní + vrchní nátěr</t>
  </si>
  <si>
    <t>PC 767 - 007</t>
  </si>
  <si>
    <t>D+M Sestava šroub+matice+pér. podložka M12/30 vč. povrchové úpravy základní + vrchní nátěr</t>
  </si>
  <si>
    <t>PC 767 - 008</t>
  </si>
  <si>
    <t>D+M Sestava šroub+matice+pér. podložka M8/110 vč. povrchové úpravy základní + vrchní nátěr</t>
  </si>
  <si>
    <t>PC 767 - 009</t>
  </si>
  <si>
    <t>D+M Sestava šroub+matice+pér. podložka M8/90 vč. povrchové úpravy základní + vrchní nátěr</t>
  </si>
  <si>
    <t>PC 767 - 010</t>
  </si>
  <si>
    <t>D+M Sestava závitová tyč+matice+pér. podložka pr.12 mm, dl.200 mm</t>
  </si>
  <si>
    <t>PC 767 - 011</t>
  </si>
  <si>
    <t>D+M Kontrukční vruty s talířovou hlavou pr.6/260 zapuštění do dřeva a zašpuntování</t>
  </si>
  <si>
    <t>PC 767 - 012</t>
  </si>
  <si>
    <t>D+M Kontrukční vruty s talířovou hlavou pr.6/200 zapuštění do dřeva a zašpuntování</t>
  </si>
  <si>
    <t>PC 767 - 013</t>
  </si>
  <si>
    <t>D+M Závitová tyč pr.12 mm, dl.200 mm zapuštění do dřeva a zapravení</t>
  </si>
  <si>
    <t>PC 767 - 014</t>
  </si>
  <si>
    <t xml:space="preserve">D+M Vruty se zápustnou hlavou pr.5/140 </t>
  </si>
  <si>
    <t>PC 767 - 015</t>
  </si>
  <si>
    <t>D+M Vruty samořezné dřevo/kov se zápustnou hlavou pr.6,3/70</t>
  </si>
  <si>
    <t>PC 767 - 016</t>
  </si>
  <si>
    <t>D+M Chemické kotvy tuby chemické malty - vinylester</t>
  </si>
  <si>
    <t>PC 767 - 017</t>
  </si>
  <si>
    <t xml:space="preserve">D+M Výplň zábradlí z černého pletiva oka 38x38 mm </t>
  </si>
  <si>
    <t>PC 767 - 018</t>
  </si>
  <si>
    <t xml:space="preserve">D+M Ocelový obrubník </t>
  </si>
  <si>
    <t>3,50+2,50</t>
  </si>
  <si>
    <t>998767201R00</t>
  </si>
  <si>
    <t xml:space="preserve">Přesun hmot pro zámečnické konstr., výšky do 6 m </t>
  </si>
  <si>
    <t>783</t>
  </si>
  <si>
    <t>Nátěry</t>
  </si>
  <si>
    <t>PC 783 - 001</t>
  </si>
  <si>
    <t>Impregnace zhlaví dřevěných sloupů ve styku s ocel. konstrukcí</t>
  </si>
  <si>
    <t>DS1:11</t>
  </si>
  <si>
    <t>M21</t>
  </si>
  <si>
    <t>Elektromontáže</t>
  </si>
  <si>
    <t>210100010RAA</t>
  </si>
  <si>
    <t>Přípojka elektro v zemi ve volném terénu, kabel CYKY 4 x 16</t>
  </si>
  <si>
    <t>napojení na stávající RIS</t>
  </si>
  <si>
    <t>PC M21 - 001</t>
  </si>
  <si>
    <t xml:space="preserve">Skrytá příprava pro noční prohlídky </t>
  </si>
  <si>
    <t>01</t>
  </si>
  <si>
    <t>Stavební část - R01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</si>
</sst>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0.0"/>
    <numFmt numFmtId="166" formatCode="#,##0\ &quot;Kč&quot;"/>
  </numFmts>
  <fonts count="28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 CE"/>
    </font>
    <font>
      <sz val="8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  <font>
      <sz val="8"/>
      <color indexed="5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34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0" fontId="6" fillId="2" borderId="4" xfId="0" applyFont="1" applyFill="1" applyBorder="1" applyAlignment="1">
      <alignment horizontal="left"/>
    </xf>
    <xf numFmtId="0" fontId="5" fillId="0" borderId="5" xfId="0" applyFont="1" applyBorder="1"/>
    <xf numFmtId="49" fontId="5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7" xfId="0" applyFont="1" applyBorder="1"/>
    <xf numFmtId="49" fontId="5" fillId="0" borderId="11" xfId="0" applyNumberFormat="1" applyFont="1" applyBorder="1" applyAlignment="1">
      <alignment horizontal="left"/>
    </xf>
    <xf numFmtId="49" fontId="4" fillId="2" borderId="7" xfId="0" applyNumberFormat="1" applyFont="1" applyFill="1" applyBorder="1"/>
    <xf numFmtId="49" fontId="3" fillId="2" borderId="8" xfId="0" applyNumberFormat="1" applyFont="1" applyFill="1" applyBorder="1"/>
    <xf numFmtId="0" fontId="4" fillId="2" borderId="9" xfId="0" applyFont="1" applyFill="1" applyBorder="1"/>
    <xf numFmtId="0" fontId="3" fillId="2" borderId="9" xfId="0" applyFont="1" applyFill="1" applyBorder="1"/>
    <xf numFmtId="0" fontId="3" fillId="2" borderId="8" xfId="0" applyFont="1" applyFill="1" applyBorder="1"/>
    <xf numFmtId="0" fontId="5" fillId="0" borderId="10" xfId="0" applyFont="1" applyFill="1" applyBorder="1"/>
    <xf numFmtId="3" fontId="5" fillId="0" borderId="11" xfId="0" applyNumberFormat="1" applyFont="1" applyBorder="1" applyAlignment="1">
      <alignment horizontal="left"/>
    </xf>
    <xf numFmtId="0" fontId="0" fillId="0" borderId="0" xfId="0" applyFill="1"/>
    <xf numFmtId="49" fontId="4" fillId="2" borderId="12" xfId="0" applyNumberFormat="1" applyFont="1" applyFill="1" applyBorder="1"/>
    <xf numFmtId="49" fontId="3" fillId="2" borderId="13" xfId="0" applyNumberFormat="1" applyFont="1" applyFill="1" applyBorder="1"/>
    <xf numFmtId="0" fontId="4" fillId="2" borderId="0" xfId="0" applyFont="1" applyFill="1" applyBorder="1"/>
    <xf numFmtId="0" fontId="3" fillId="2" borderId="0" xfId="0" applyFont="1" applyFill="1" applyBorder="1"/>
    <xf numFmtId="49" fontId="5" fillId="0" borderId="10" xfId="0" applyNumberFormat="1" applyFont="1" applyBorder="1" applyAlignment="1">
      <alignment horizontal="left"/>
    </xf>
    <xf numFmtId="0" fontId="5" fillId="0" borderId="14" xfId="0" applyFont="1" applyBorder="1"/>
    <xf numFmtId="0" fontId="5" fillId="0" borderId="10" xfId="0" applyNumberFormat="1" applyFont="1" applyBorder="1"/>
    <xf numFmtId="0" fontId="5" fillId="0" borderId="16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NumberFormat="1"/>
    <xf numFmtId="0" fontId="5" fillId="0" borderId="16" xfId="0" applyFont="1" applyBorder="1" applyAlignment="1">
      <alignment horizontal="left"/>
    </xf>
    <xf numFmtId="0" fontId="0" fillId="0" borderId="0" xfId="0" applyBorder="1"/>
    <xf numFmtId="0" fontId="5" fillId="0" borderId="10" xfId="0" applyFont="1" applyFill="1" applyBorder="1" applyAlignment="1"/>
    <xf numFmtId="0" fontId="5" fillId="0" borderId="16" xfId="0" applyFont="1" applyFill="1" applyBorder="1" applyAlignment="1"/>
    <xf numFmtId="0" fontId="1" fillId="0" borderId="0" xfId="0" applyFont="1" applyFill="1" applyBorder="1" applyAlignment="1"/>
    <xf numFmtId="0" fontId="5" fillId="0" borderId="10" xfId="0" applyFont="1" applyBorder="1" applyAlignment="1"/>
    <xf numFmtId="0" fontId="5" fillId="0" borderId="16" xfId="0" applyFont="1" applyBorder="1" applyAlignment="1"/>
    <xf numFmtId="3" fontId="0" fillId="0" borderId="0" xfId="0" applyNumberFormat="1"/>
    <xf numFmtId="0" fontId="5" fillId="0" borderId="7" xfId="0" applyFont="1" applyBorder="1"/>
    <xf numFmtId="0" fontId="5" fillId="0" borderId="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4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0" fontId="4" fillId="2" borderId="22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Continuous"/>
    </xf>
    <xf numFmtId="0" fontId="3" fillId="0" borderId="24" xfId="0" applyFont="1" applyBorder="1"/>
    <xf numFmtId="0" fontId="3" fillId="0" borderId="25" xfId="0" applyFont="1" applyBorder="1"/>
    <xf numFmtId="3" fontId="3" fillId="0" borderId="6" xfId="0" applyNumberFormat="1" applyFont="1" applyBorder="1"/>
    <xf numFmtId="0" fontId="3" fillId="0" borderId="2" xfId="0" applyFont="1" applyBorder="1"/>
    <xf numFmtId="3" fontId="3" fillId="0" borderId="4" xfId="0" applyNumberFormat="1" applyFont="1" applyBorder="1"/>
    <xf numFmtId="0" fontId="3" fillId="0" borderId="3" xfId="0" applyFont="1" applyBorder="1"/>
    <xf numFmtId="3" fontId="3" fillId="0" borderId="9" xfId="0" applyNumberFormat="1" applyFont="1" applyBorder="1"/>
    <xf numFmtId="0" fontId="3" fillId="0" borderId="8" xfId="0" applyFont="1" applyBorder="1"/>
    <xf numFmtId="0" fontId="3" fillId="0" borderId="26" xfId="0" applyFont="1" applyBorder="1"/>
    <xf numFmtId="0" fontId="3" fillId="0" borderId="25" xfId="0" applyFont="1" applyBorder="1" applyAlignment="1">
      <alignment shrinkToFit="1"/>
    </xf>
    <xf numFmtId="0" fontId="3" fillId="0" borderId="27" xfId="0" applyFont="1" applyBorder="1"/>
    <xf numFmtId="0" fontId="3" fillId="0" borderId="12" xfId="0" applyFont="1" applyBorder="1"/>
    <xf numFmtId="0" fontId="3" fillId="0" borderId="0" xfId="0" applyFont="1" applyBorder="1"/>
    <xf numFmtId="3" fontId="3" fillId="0" borderId="30" xfId="0" applyNumberFormat="1" applyFont="1" applyBorder="1"/>
    <xf numFmtId="0" fontId="3" fillId="0" borderId="28" xfId="0" applyFont="1" applyBorder="1"/>
    <xf numFmtId="3" fontId="3" fillId="0" borderId="31" xfId="0" applyNumberFormat="1" applyFont="1" applyBorder="1"/>
    <xf numFmtId="0" fontId="3" fillId="0" borderId="29" xfId="0" applyFont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3" fillId="0" borderId="13" xfId="0" applyFont="1" applyBorder="1"/>
    <xf numFmtId="0" fontId="3" fillId="0" borderId="0" xfId="0" applyFont="1"/>
    <xf numFmtId="0" fontId="3" fillId="0" borderId="34" xfId="0" applyFont="1" applyBorder="1"/>
    <xf numFmtId="0" fontId="3" fillId="0" borderId="35" xfId="0" applyFont="1" applyBorder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0" fontId="3" fillId="0" borderId="0" xfId="0" applyFont="1" applyFill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165" fontId="3" fillId="0" borderId="40" xfId="0" applyNumberFormat="1" applyFont="1" applyBorder="1" applyAlignment="1">
      <alignment horizontal="right"/>
    </xf>
    <xf numFmtId="0" fontId="3" fillId="0" borderId="40" xfId="0" applyFont="1" applyBorder="1"/>
    <xf numFmtId="0" fontId="3" fillId="0" borderId="9" xfId="0" applyFont="1" applyBorder="1"/>
    <xf numFmtId="165" fontId="3" fillId="0" borderId="8" xfId="0" applyNumberFormat="1" applyFont="1" applyBorder="1" applyAlignment="1">
      <alignment horizontal="right"/>
    </xf>
    <xf numFmtId="0" fontId="7" fillId="2" borderId="28" xfId="0" applyFont="1" applyFill="1" applyBorder="1"/>
    <xf numFmtId="0" fontId="7" fillId="2" borderId="31" xfId="0" applyFont="1" applyFill="1" applyBorder="1"/>
    <xf numFmtId="0" fontId="7" fillId="2" borderId="29" xfId="0" applyFont="1" applyFill="1" applyBorder="1"/>
    <xf numFmtId="0" fontId="8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4" fillId="0" borderId="45" xfId="1" applyFont="1" applyBorder="1"/>
    <xf numFmtId="0" fontId="3" fillId="0" borderId="45" xfId="1" applyFont="1" applyBorder="1"/>
    <xf numFmtId="0" fontId="3" fillId="0" borderId="45" xfId="1" applyFont="1" applyBorder="1" applyAlignment="1">
      <alignment horizontal="right"/>
    </xf>
    <xf numFmtId="0" fontId="3" fillId="0" borderId="46" xfId="1" applyFont="1" applyBorder="1"/>
    <xf numFmtId="0" fontId="3" fillId="0" borderId="45" xfId="0" applyNumberFormat="1" applyFont="1" applyBorder="1" applyAlignment="1">
      <alignment horizontal="left"/>
    </xf>
    <xf numFmtId="0" fontId="3" fillId="0" borderId="47" xfId="0" applyNumberFormat="1" applyFont="1" applyBorder="1"/>
    <xf numFmtId="0" fontId="4" fillId="0" borderId="50" xfId="1" applyFont="1" applyBorder="1"/>
    <xf numFmtId="0" fontId="3" fillId="0" borderId="50" xfId="1" applyFont="1" applyBorder="1"/>
    <xf numFmtId="0" fontId="3" fillId="0" borderId="50" xfId="1" applyFont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4" fillId="2" borderId="2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5" fillId="0" borderId="0" xfId="0" applyFont="1" applyBorder="1"/>
    <xf numFmtId="3" fontId="3" fillId="0" borderId="35" xfId="0" applyNumberFormat="1" applyFont="1" applyBorder="1"/>
    <xf numFmtId="0" fontId="4" fillId="2" borderId="21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53" xfId="0" applyNumberFormat="1" applyFont="1" applyFill="1" applyBorder="1"/>
    <xf numFmtId="3" fontId="4" fillId="2" borderId="54" xfId="0" applyNumberFormat="1" applyFont="1" applyFill="1" applyBorder="1"/>
    <xf numFmtId="3" fontId="4" fillId="2" borderId="55" xfId="0" applyNumberFormat="1" applyFont="1" applyFill="1" applyBorder="1"/>
    <xf numFmtId="0" fontId="11" fillId="0" borderId="0" xfId="0" applyFont="1"/>
    <xf numFmtId="3" fontId="2" fillId="0" borderId="0" xfId="0" applyNumberFormat="1" applyFont="1" applyAlignment="1">
      <alignment horizontal="centerContinuous"/>
    </xf>
    <xf numFmtId="0" fontId="3" fillId="2" borderId="33" xfId="0" applyFont="1" applyFill="1" applyBorder="1"/>
    <xf numFmtId="0" fontId="4" fillId="2" borderId="58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right"/>
    </xf>
    <xf numFmtId="4" fontId="6" fillId="2" borderId="33" xfId="0" applyNumberFormat="1" applyFont="1" applyFill="1" applyBorder="1" applyAlignment="1">
      <alignment horizontal="right"/>
    </xf>
    <xf numFmtId="0" fontId="3" fillId="0" borderId="17" xfId="0" applyFont="1" applyBorder="1"/>
    <xf numFmtId="3" fontId="3" fillId="0" borderId="26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3" fillId="2" borderId="28" xfId="0" applyFont="1" applyFill="1" applyBorder="1"/>
    <xf numFmtId="0" fontId="4" fillId="2" borderId="31" xfId="0" applyFont="1" applyFill="1" applyBorder="1"/>
    <xf numFmtId="0" fontId="3" fillId="2" borderId="31" xfId="0" applyFont="1" applyFill="1" applyBorder="1"/>
    <xf numFmtId="4" fontId="3" fillId="2" borderId="42" xfId="0" applyNumberFormat="1" applyFont="1" applyFill="1" applyBorder="1"/>
    <xf numFmtId="4" fontId="3" fillId="2" borderId="28" xfId="0" applyNumberFormat="1" applyFont="1" applyFill="1" applyBorder="1"/>
    <xf numFmtId="4" fontId="3" fillId="2" borderId="31" xfId="0" applyNumberFormat="1" applyFont="1" applyFill="1" applyBorder="1"/>
    <xf numFmtId="3" fontId="12" fillId="0" borderId="0" xfId="0" applyNumberFormat="1" applyFont="1"/>
    <xf numFmtId="4" fontId="12" fillId="0" borderId="0" xfId="0" applyNumberFormat="1" applyFont="1"/>
    <xf numFmtId="4" fontId="0" fillId="0" borderId="0" xfId="0" applyNumberFormat="1"/>
    <xf numFmtId="0" fontId="10" fillId="0" borderId="0" xfId="1"/>
    <xf numFmtId="0" fontId="3" fillId="0" borderId="0" xfId="1" applyFont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5" fillId="0" borderId="46" xfId="1" applyFont="1" applyBorder="1" applyAlignment="1">
      <alignment horizontal="right"/>
    </xf>
    <xf numFmtId="0" fontId="3" fillId="0" borderId="45" xfId="1" applyFont="1" applyBorder="1" applyAlignment="1">
      <alignment horizontal="left"/>
    </xf>
    <xf numFmtId="0" fontId="3" fillId="0" borderId="47" xfId="1" applyFont="1" applyBorder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/>
    <xf numFmtId="49" fontId="5" fillId="2" borderId="10" xfId="1" applyNumberFormat="1" applyFont="1" applyFill="1" applyBorder="1"/>
    <xf numFmtId="0" fontId="5" fillId="2" borderId="8" xfId="1" applyFont="1" applyFill="1" applyBorder="1" applyAlignment="1">
      <alignment horizontal="center"/>
    </xf>
    <xf numFmtId="0" fontId="5" fillId="2" borderId="8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4" fillId="0" borderId="56" xfId="1" applyFont="1" applyBorder="1" applyAlignment="1">
      <alignment horizontal="center"/>
    </xf>
    <xf numFmtId="49" fontId="4" fillId="0" borderId="56" xfId="1" applyNumberFormat="1" applyFont="1" applyBorder="1" applyAlignment="1">
      <alignment horizontal="left"/>
    </xf>
    <xf numFmtId="0" fontId="4" fillId="0" borderId="15" xfId="1" applyFont="1" applyBorder="1"/>
    <xf numFmtId="0" fontId="3" fillId="0" borderId="9" xfId="1" applyFont="1" applyBorder="1" applyAlignment="1">
      <alignment horizontal="center"/>
    </xf>
    <xf numFmtId="0" fontId="3" fillId="0" borderId="9" xfId="1" applyNumberFormat="1" applyFont="1" applyBorder="1" applyAlignment="1">
      <alignment horizontal="right"/>
    </xf>
    <xf numFmtId="0" fontId="3" fillId="0" borderId="8" xfId="1" applyNumberFormat="1" applyFont="1" applyBorder="1"/>
    <xf numFmtId="0" fontId="10" fillId="0" borderId="0" xfId="1" applyNumberFormat="1"/>
    <xf numFmtId="0" fontId="16" fillId="0" borderId="0" xfId="1" applyFont="1"/>
    <xf numFmtId="0" fontId="17" fillId="0" borderId="59" xfId="1" applyFont="1" applyBorder="1" applyAlignment="1">
      <alignment horizontal="center" vertical="top"/>
    </xf>
    <xf numFmtId="49" fontId="17" fillId="0" borderId="59" xfId="1" applyNumberFormat="1" applyFont="1" applyBorder="1" applyAlignment="1">
      <alignment horizontal="left" vertical="top"/>
    </xf>
    <xf numFmtId="0" fontId="17" fillId="0" borderId="59" xfId="1" applyFont="1" applyBorder="1" applyAlignment="1">
      <alignment vertical="top" wrapText="1"/>
    </xf>
    <xf numFmtId="49" fontId="17" fillId="0" borderId="59" xfId="1" applyNumberFormat="1" applyFont="1" applyBorder="1" applyAlignment="1">
      <alignment horizontal="center" shrinkToFit="1"/>
    </xf>
    <xf numFmtId="4" fontId="17" fillId="0" borderId="59" xfId="1" applyNumberFormat="1" applyFont="1" applyBorder="1" applyAlignment="1">
      <alignment horizontal="right"/>
    </xf>
    <xf numFmtId="4" fontId="17" fillId="0" borderId="59" xfId="1" applyNumberFormat="1" applyFont="1" applyBorder="1"/>
    <xf numFmtId="0" fontId="18" fillId="0" borderId="0" xfId="1" applyFont="1"/>
    <xf numFmtId="0" fontId="5" fillId="0" borderId="56" xfId="1" applyFont="1" applyBorder="1" applyAlignment="1">
      <alignment horizontal="center"/>
    </xf>
    <xf numFmtId="49" fontId="5" fillId="0" borderId="56" xfId="1" applyNumberFormat="1" applyFont="1" applyBorder="1" applyAlignment="1">
      <alignment horizontal="left"/>
    </xf>
    <xf numFmtId="0" fontId="21" fillId="0" borderId="0" xfId="1" applyFont="1" applyAlignment="1">
      <alignment wrapText="1"/>
    </xf>
    <xf numFmtId="49" fontId="5" fillId="0" borderId="56" xfId="1" applyNumberFormat="1" applyFont="1" applyBorder="1" applyAlignment="1">
      <alignment horizontal="right"/>
    </xf>
    <xf numFmtId="4" fontId="22" fillId="3" borderId="62" xfId="1" applyNumberFormat="1" applyFont="1" applyFill="1" applyBorder="1" applyAlignment="1">
      <alignment horizontal="right" wrapText="1"/>
    </xf>
    <xf numFmtId="0" fontId="22" fillId="3" borderId="34" xfId="1" applyFont="1" applyFill="1" applyBorder="1" applyAlignment="1">
      <alignment horizontal="left" wrapText="1"/>
    </xf>
    <xf numFmtId="0" fontId="22" fillId="0" borderId="13" xfId="0" applyFont="1" applyBorder="1" applyAlignment="1">
      <alignment horizontal="right"/>
    </xf>
    <xf numFmtId="0" fontId="3" fillId="2" borderId="10" xfId="1" applyFont="1" applyFill="1" applyBorder="1" applyAlignment="1">
      <alignment horizontal="center"/>
    </xf>
    <xf numFmtId="49" fontId="24" fillId="2" borderId="10" xfId="1" applyNumberFormat="1" applyFont="1" applyFill="1" applyBorder="1" applyAlignment="1">
      <alignment horizontal="left"/>
    </xf>
    <xf numFmtId="0" fontId="24" fillId="2" borderId="15" xfId="1" applyFont="1" applyFill="1" applyBorder="1"/>
    <xf numFmtId="0" fontId="3" fillId="2" borderId="9" xfId="1" applyFont="1" applyFill="1" applyBorder="1" applyAlignment="1">
      <alignment horizontal="center"/>
    </xf>
    <xf numFmtId="4" fontId="3" fillId="2" borderId="9" xfId="1" applyNumberFormat="1" applyFont="1" applyFill="1" applyBorder="1" applyAlignment="1">
      <alignment horizontal="right"/>
    </xf>
    <xf numFmtId="4" fontId="3" fillId="2" borderId="8" xfId="1" applyNumberFormat="1" applyFont="1" applyFill="1" applyBorder="1" applyAlignment="1">
      <alignment horizontal="right"/>
    </xf>
    <xf numFmtId="4" fontId="4" fillId="2" borderId="10" xfId="1" applyNumberFormat="1" applyFont="1" applyFill="1" applyBorder="1"/>
    <xf numFmtId="3" fontId="10" fillId="0" borderId="0" xfId="1" applyNumberFormat="1"/>
    <xf numFmtId="0" fontId="10" fillId="0" borderId="0" xfId="1" applyBorder="1"/>
    <xf numFmtId="0" fontId="25" fillId="0" borderId="0" xfId="1" applyFont="1" applyAlignment="1"/>
    <xf numFmtId="0" fontId="10" fillId="0" borderId="0" xfId="1" applyAlignment="1">
      <alignment horizontal="right"/>
    </xf>
    <xf numFmtId="0" fontId="26" fillId="0" borderId="0" xfId="1" applyFont="1" applyBorder="1"/>
    <xf numFmtId="3" fontId="26" fillId="0" borderId="0" xfId="1" applyNumberFormat="1" applyFont="1" applyBorder="1" applyAlignment="1">
      <alignment horizontal="right"/>
    </xf>
    <xf numFmtId="4" fontId="26" fillId="0" borderId="0" xfId="1" applyNumberFormat="1" applyFont="1" applyBorder="1"/>
    <xf numFmtId="0" fontId="25" fillId="0" borderId="0" xfId="1" applyFont="1" applyBorder="1" applyAlignment="1"/>
    <xf numFmtId="0" fontId="10" fillId="0" borderId="0" xfId="1" applyBorder="1" applyAlignment="1">
      <alignment horizontal="right"/>
    </xf>
    <xf numFmtId="49" fontId="5" fillId="0" borderId="12" xfId="0" applyNumberFormat="1" applyFont="1" applyBorder="1"/>
    <xf numFmtId="3" fontId="3" fillId="0" borderId="13" xfId="0" applyNumberFormat="1" applyFont="1" applyBorder="1"/>
    <xf numFmtId="3" fontId="3" fillId="0" borderId="56" xfId="0" applyNumberFormat="1" applyFont="1" applyBorder="1"/>
    <xf numFmtId="3" fontId="3" fillId="0" borderId="57" xfId="0" applyNumberFormat="1" applyFont="1" applyBorder="1"/>
    <xf numFmtId="4" fontId="27" fillId="3" borderId="62" xfId="1" applyNumberFormat="1" applyFont="1" applyFill="1" applyBorder="1" applyAlignment="1">
      <alignment horizontal="right" wrapText="1"/>
    </xf>
    <xf numFmtId="0" fontId="9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3" fillId="0" borderId="28" xfId="0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166" fontId="3" fillId="0" borderId="15" xfId="0" applyNumberFormat="1" applyFont="1" applyBorder="1" applyAlignment="1">
      <alignment horizontal="right" indent="2"/>
    </xf>
    <xf numFmtId="166" fontId="3" fillId="0" borderId="16" xfId="0" applyNumberFormat="1" applyFont="1" applyBorder="1" applyAlignment="1">
      <alignment horizontal="right" indent="2"/>
    </xf>
    <xf numFmtId="166" fontId="7" fillId="2" borderId="41" xfId="0" applyNumberFormat="1" applyFont="1" applyFill="1" applyBorder="1" applyAlignment="1">
      <alignment horizontal="right" indent="2"/>
    </xf>
    <xf numFmtId="166" fontId="7" fillId="2" borderId="42" xfId="0" applyNumberFormat="1" applyFont="1" applyFill="1" applyBorder="1" applyAlignment="1">
      <alignment horizontal="right" indent="2"/>
    </xf>
    <xf numFmtId="0" fontId="0" fillId="0" borderId="0" xfId="0" applyAlignment="1">
      <alignment horizontal="left" wrapText="1"/>
    </xf>
    <xf numFmtId="0" fontId="3" fillId="0" borderId="43" xfId="1" applyFont="1" applyBorder="1" applyAlignment="1">
      <alignment horizontal="center"/>
    </xf>
    <xf numFmtId="0" fontId="3" fillId="0" borderId="44" xfId="1" applyFont="1" applyBorder="1" applyAlignment="1">
      <alignment horizontal="center"/>
    </xf>
    <xf numFmtId="0" fontId="3" fillId="0" borderId="48" xfId="1" applyFont="1" applyBorder="1" applyAlignment="1">
      <alignment horizontal="center"/>
    </xf>
    <xf numFmtId="0" fontId="3" fillId="0" borderId="49" xfId="1" applyFont="1" applyBorder="1" applyAlignment="1">
      <alignment horizontal="center"/>
    </xf>
    <xf numFmtId="0" fontId="3" fillId="0" borderId="51" xfId="1" applyFont="1" applyBorder="1" applyAlignment="1">
      <alignment horizontal="left"/>
    </xf>
    <xf numFmtId="0" fontId="3" fillId="0" borderId="50" xfId="1" applyFont="1" applyBorder="1" applyAlignment="1">
      <alignment horizontal="left"/>
    </xf>
    <xf numFmtId="0" fontId="3" fillId="0" borderId="52" xfId="1" applyFont="1" applyBorder="1" applyAlignment="1">
      <alignment horizontal="left"/>
    </xf>
    <xf numFmtId="3" fontId="4" fillId="2" borderId="31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/>
    </xf>
    <xf numFmtId="0" fontId="19" fillId="3" borderId="34" xfId="1" applyNumberFormat="1" applyFont="1" applyFill="1" applyBorder="1" applyAlignment="1">
      <alignment horizontal="left" wrapText="1" indent="1"/>
    </xf>
    <xf numFmtId="0" fontId="20" fillId="0" borderId="0" xfId="0" applyNumberFormat="1" applyFont="1"/>
    <xf numFmtId="0" fontId="20" fillId="0" borderId="13" xfId="0" applyNumberFormat="1" applyFont="1" applyBorder="1"/>
    <xf numFmtId="0" fontId="13" fillId="0" borderId="0" xfId="1" applyFont="1" applyAlignment="1">
      <alignment horizontal="center"/>
    </xf>
    <xf numFmtId="49" fontId="3" fillId="0" borderId="48" xfId="1" applyNumberFormat="1" applyFont="1" applyBorder="1" applyAlignment="1">
      <alignment horizontal="center"/>
    </xf>
    <xf numFmtId="0" fontId="3" fillId="0" borderId="51" xfId="1" applyFont="1" applyBorder="1" applyAlignment="1">
      <alignment horizontal="center" shrinkToFit="1"/>
    </xf>
    <xf numFmtId="0" fontId="3" fillId="0" borderId="50" xfId="1" applyFont="1" applyBorder="1" applyAlignment="1">
      <alignment horizontal="center" shrinkToFit="1"/>
    </xf>
    <xf numFmtId="0" fontId="3" fillId="0" borderId="52" xfId="1" applyFont="1" applyBorder="1" applyAlignment="1">
      <alignment horizontal="center" shrinkToFit="1"/>
    </xf>
    <xf numFmtId="49" fontId="22" fillId="3" borderId="60" xfId="1" applyNumberFormat="1" applyFont="1" applyFill="1" applyBorder="1" applyAlignment="1">
      <alignment horizontal="left" wrapText="1"/>
    </xf>
    <xf numFmtId="49" fontId="23" fillId="0" borderId="61" xfId="0" applyNumberFormat="1" applyFont="1" applyBorder="1" applyAlignment="1">
      <alignment horizontal="left" wrapText="1"/>
    </xf>
    <xf numFmtId="49" fontId="27" fillId="3" borderId="60" xfId="1" applyNumberFormat="1" applyFont="1" applyFill="1" applyBorder="1" applyAlignment="1">
      <alignment horizontal="left" wrapTex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workbookViewId="0">
      <selection activeCell="B22" sqref="B22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 x14ac:dyDescent="0.25">
      <c r="A1" s="1" t="s">
        <v>0</v>
      </c>
      <c r="B1" s="2"/>
      <c r="C1" s="2"/>
      <c r="D1" s="2"/>
      <c r="E1" s="2"/>
      <c r="F1" s="2"/>
      <c r="G1" s="2"/>
    </row>
    <row r="2" spans="1:57" ht="12.75" customHeight="1" x14ac:dyDescent="0.2">
      <c r="A2" s="3" t="s">
        <v>1</v>
      </c>
      <c r="B2" s="4"/>
      <c r="C2" s="5">
        <f>Rekapitulace!H1</f>
        <v>1</v>
      </c>
      <c r="D2" s="5" t="str">
        <f>Rekapitulace!G2</f>
        <v>Stavební část - R01</v>
      </c>
      <c r="E2" s="4"/>
      <c r="F2" s="6" t="s">
        <v>2</v>
      </c>
      <c r="G2" s="7"/>
    </row>
    <row r="3" spans="1:57" ht="3" hidden="1" customHeight="1" x14ac:dyDescent="0.2">
      <c r="A3" s="8"/>
      <c r="B3" s="9"/>
      <c r="C3" s="10"/>
      <c r="D3" s="10"/>
      <c r="E3" s="9"/>
      <c r="F3" s="11"/>
      <c r="G3" s="12"/>
    </row>
    <row r="4" spans="1:57" ht="12" customHeight="1" x14ac:dyDescent="0.2">
      <c r="A4" s="13" t="s">
        <v>3</v>
      </c>
      <c r="B4" s="9"/>
      <c r="C4" s="10" t="s">
        <v>4</v>
      </c>
      <c r="D4" s="10"/>
      <c r="E4" s="9"/>
      <c r="F4" s="11" t="s">
        <v>5</v>
      </c>
      <c r="G4" s="14"/>
    </row>
    <row r="5" spans="1:57" ht="12.95" customHeight="1" x14ac:dyDescent="0.2">
      <c r="A5" s="15" t="s">
        <v>80</v>
      </c>
      <c r="B5" s="16"/>
      <c r="C5" s="17" t="s">
        <v>81</v>
      </c>
      <c r="D5" s="18"/>
      <c r="E5" s="19"/>
      <c r="F5" s="11" t="s">
        <v>7</v>
      </c>
      <c r="G5" s="12"/>
    </row>
    <row r="6" spans="1:57" ht="12.95" customHeight="1" x14ac:dyDescent="0.2">
      <c r="A6" s="13" t="s">
        <v>8</v>
      </c>
      <c r="B6" s="9"/>
      <c r="C6" s="10" t="s">
        <v>9</v>
      </c>
      <c r="D6" s="10"/>
      <c r="E6" s="9"/>
      <c r="F6" s="20" t="s">
        <v>10</v>
      </c>
      <c r="G6" s="21">
        <v>0</v>
      </c>
      <c r="O6" s="22"/>
    </row>
    <row r="7" spans="1:57" ht="12.95" customHeight="1" x14ac:dyDescent="0.2">
      <c r="A7" s="23" t="s">
        <v>336</v>
      </c>
      <c r="B7" s="24"/>
      <c r="C7" s="25" t="s">
        <v>79</v>
      </c>
      <c r="D7" s="26"/>
      <c r="E7" s="26"/>
      <c r="F7" s="27" t="s">
        <v>11</v>
      </c>
      <c r="G7" s="21">
        <f>IF(PocetMJ=0,,ROUND((F30+F32)/PocetMJ,1))</f>
        <v>0</v>
      </c>
    </row>
    <row r="8" spans="1:57" x14ac:dyDescent="0.2">
      <c r="A8" s="28" t="s">
        <v>12</v>
      </c>
      <c r="B8" s="11"/>
      <c r="C8" s="204"/>
      <c r="D8" s="204"/>
      <c r="E8" s="205"/>
      <c r="F8" s="29" t="s">
        <v>13</v>
      </c>
      <c r="G8" s="30"/>
      <c r="H8" s="31"/>
      <c r="I8" s="32"/>
    </row>
    <row r="9" spans="1:57" x14ac:dyDescent="0.2">
      <c r="A9" s="28" t="s">
        <v>14</v>
      </c>
      <c r="B9" s="11"/>
      <c r="C9" s="204">
        <f>Projektant</f>
        <v>0</v>
      </c>
      <c r="D9" s="204"/>
      <c r="E9" s="205"/>
      <c r="F9" s="11"/>
      <c r="G9" s="33"/>
      <c r="H9" s="34"/>
    </row>
    <row r="10" spans="1:57" x14ac:dyDescent="0.2">
      <c r="A10" s="28" t="s">
        <v>15</v>
      </c>
      <c r="B10" s="11"/>
      <c r="C10" s="204"/>
      <c r="D10" s="204"/>
      <c r="E10" s="204"/>
      <c r="F10" s="35"/>
      <c r="G10" s="36"/>
      <c r="H10" s="37"/>
    </row>
    <row r="11" spans="1:57" ht="13.5" customHeight="1" x14ac:dyDescent="0.2">
      <c r="A11" s="28" t="s">
        <v>16</v>
      </c>
      <c r="B11" s="11"/>
      <c r="C11" s="204"/>
      <c r="D11" s="204"/>
      <c r="E11" s="204"/>
      <c r="F11" s="38" t="s">
        <v>17</v>
      </c>
      <c r="G11" s="39"/>
      <c r="H11" s="34"/>
      <c r="BA11" s="40"/>
      <c r="BB11" s="40"/>
      <c r="BC11" s="40"/>
      <c r="BD11" s="40"/>
      <c r="BE11" s="40"/>
    </row>
    <row r="12" spans="1:57" ht="12.75" customHeight="1" x14ac:dyDescent="0.2">
      <c r="A12" s="41" t="s">
        <v>18</v>
      </c>
      <c r="B12" s="9"/>
      <c r="C12" s="206"/>
      <c r="D12" s="206"/>
      <c r="E12" s="206"/>
      <c r="F12" s="42" t="s">
        <v>19</v>
      </c>
      <c r="G12" s="43"/>
      <c r="H12" s="34"/>
    </row>
    <row r="13" spans="1:57" ht="28.5" customHeight="1" thickBot="1" x14ac:dyDescent="0.25">
      <c r="A13" s="44" t="s">
        <v>20</v>
      </c>
      <c r="B13" s="45"/>
      <c r="C13" s="45"/>
      <c r="D13" s="45"/>
      <c r="E13" s="46"/>
      <c r="F13" s="46"/>
      <c r="G13" s="47"/>
      <c r="H13" s="34"/>
    </row>
    <row r="14" spans="1:57" ht="17.25" customHeight="1" thickBot="1" x14ac:dyDescent="0.25">
      <c r="A14" s="48" t="s">
        <v>21</v>
      </c>
      <c r="B14" s="49"/>
      <c r="C14" s="50"/>
      <c r="D14" s="51" t="s">
        <v>22</v>
      </c>
      <c r="E14" s="52"/>
      <c r="F14" s="52"/>
      <c r="G14" s="50"/>
    </row>
    <row r="15" spans="1:57" ht="15.95" customHeight="1" x14ac:dyDescent="0.2">
      <c r="A15" s="53"/>
      <c r="B15" s="54" t="s">
        <v>23</v>
      </c>
      <c r="C15" s="55">
        <f>HSV</f>
        <v>0</v>
      </c>
      <c r="D15" s="56"/>
      <c r="E15" s="57"/>
      <c r="F15" s="58"/>
      <c r="G15" s="55"/>
    </row>
    <row r="16" spans="1:57" ht="15.95" customHeight="1" x14ac:dyDescent="0.2">
      <c r="A16" s="53" t="s">
        <v>24</v>
      </c>
      <c r="B16" s="54" t="s">
        <v>25</v>
      </c>
      <c r="C16" s="55">
        <f>PSV</f>
        <v>0</v>
      </c>
      <c r="D16" s="8"/>
      <c r="E16" s="59"/>
      <c r="F16" s="60"/>
      <c r="G16" s="55"/>
    </row>
    <row r="17" spans="1:7" ht="15.95" customHeight="1" x14ac:dyDescent="0.2">
      <c r="A17" s="53" t="s">
        <v>26</v>
      </c>
      <c r="B17" s="54" t="s">
        <v>27</v>
      </c>
      <c r="C17" s="55">
        <f>Mont</f>
        <v>0</v>
      </c>
      <c r="D17" s="8"/>
      <c r="E17" s="59"/>
      <c r="F17" s="60"/>
      <c r="G17" s="55"/>
    </row>
    <row r="18" spans="1:7" ht="15.95" customHeight="1" x14ac:dyDescent="0.2">
      <c r="A18" s="61" t="s">
        <v>28</v>
      </c>
      <c r="B18" s="62" t="s">
        <v>29</v>
      </c>
      <c r="C18" s="55">
        <f>Dodavka</f>
        <v>0</v>
      </c>
      <c r="D18" s="8"/>
      <c r="E18" s="59"/>
      <c r="F18" s="60"/>
      <c r="G18" s="55"/>
    </row>
    <row r="19" spans="1:7" ht="15.95" customHeight="1" x14ac:dyDescent="0.2">
      <c r="A19" s="63" t="s">
        <v>30</v>
      </c>
      <c r="B19" s="54"/>
      <c r="C19" s="55">
        <f>SUM(C15:C18)</f>
        <v>0</v>
      </c>
      <c r="D19" s="8"/>
      <c r="E19" s="59"/>
      <c r="F19" s="60"/>
      <c r="G19" s="55"/>
    </row>
    <row r="20" spans="1:7" ht="15.95" customHeight="1" x14ac:dyDescent="0.2">
      <c r="A20" s="63"/>
      <c r="B20" s="54"/>
      <c r="C20" s="55"/>
      <c r="D20" s="8"/>
      <c r="E20" s="59"/>
      <c r="F20" s="60"/>
      <c r="G20" s="55"/>
    </row>
    <row r="21" spans="1:7" ht="15.95" customHeight="1" x14ac:dyDescent="0.2">
      <c r="A21" s="63" t="s">
        <v>31</v>
      </c>
      <c r="B21" s="54"/>
      <c r="C21" s="55">
        <f>HZS</f>
        <v>0</v>
      </c>
      <c r="D21" s="8"/>
      <c r="E21" s="59"/>
      <c r="F21" s="60"/>
      <c r="G21" s="55"/>
    </row>
    <row r="22" spans="1:7" ht="15.95" customHeight="1" x14ac:dyDescent="0.2">
      <c r="A22" s="64" t="s">
        <v>32</v>
      </c>
      <c r="B22" s="65"/>
      <c r="C22" s="55">
        <f>C19+C21</f>
        <v>0</v>
      </c>
      <c r="D22" s="8" t="s">
        <v>33</v>
      </c>
      <c r="E22" s="59"/>
      <c r="F22" s="60"/>
      <c r="G22" s="55">
        <f>G23-SUM(G15:G21)</f>
        <v>0</v>
      </c>
    </row>
    <row r="23" spans="1:7" ht="15.95" customHeight="1" thickBot="1" x14ac:dyDescent="0.25">
      <c r="A23" s="207" t="s">
        <v>34</v>
      </c>
      <c r="B23" s="208"/>
      <c r="C23" s="66">
        <f>C22+G23</f>
        <v>0</v>
      </c>
      <c r="D23" s="67" t="s">
        <v>35</v>
      </c>
      <c r="E23" s="68"/>
      <c r="F23" s="69"/>
      <c r="G23" s="55">
        <f>VRN</f>
        <v>0</v>
      </c>
    </row>
    <row r="24" spans="1:7" x14ac:dyDescent="0.2">
      <c r="A24" s="70" t="s">
        <v>36</v>
      </c>
      <c r="B24" s="71"/>
      <c r="C24" s="72"/>
      <c r="D24" s="71" t="s">
        <v>37</v>
      </c>
      <c r="E24" s="71"/>
      <c r="F24" s="73" t="s">
        <v>38</v>
      </c>
      <c r="G24" s="74"/>
    </row>
    <row r="25" spans="1:7" x14ac:dyDescent="0.2">
      <c r="A25" s="64" t="s">
        <v>39</v>
      </c>
      <c r="B25" s="65"/>
      <c r="C25" s="75"/>
      <c r="D25" s="65" t="s">
        <v>39</v>
      </c>
      <c r="E25" s="76"/>
      <c r="F25" s="77" t="s">
        <v>39</v>
      </c>
      <c r="G25" s="78"/>
    </row>
    <row r="26" spans="1:7" ht="37.5" customHeight="1" x14ac:dyDescent="0.2">
      <c r="A26" s="64" t="s">
        <v>40</v>
      </c>
      <c r="B26" s="79"/>
      <c r="C26" s="75"/>
      <c r="D26" s="65" t="s">
        <v>40</v>
      </c>
      <c r="E26" s="76"/>
      <c r="F26" s="77" t="s">
        <v>40</v>
      </c>
      <c r="G26" s="78"/>
    </row>
    <row r="27" spans="1:7" x14ac:dyDescent="0.2">
      <c r="A27" s="64"/>
      <c r="B27" s="80"/>
      <c r="C27" s="75"/>
      <c r="D27" s="65"/>
      <c r="E27" s="76"/>
      <c r="F27" s="77"/>
      <c r="G27" s="78"/>
    </row>
    <row r="28" spans="1:7" x14ac:dyDescent="0.2">
      <c r="A28" s="64" t="s">
        <v>41</v>
      </c>
      <c r="B28" s="65"/>
      <c r="C28" s="75"/>
      <c r="D28" s="77" t="s">
        <v>42</v>
      </c>
      <c r="E28" s="75"/>
      <c r="F28" s="81" t="s">
        <v>42</v>
      </c>
      <c r="G28" s="78"/>
    </row>
    <row r="29" spans="1:7" ht="69" customHeight="1" x14ac:dyDescent="0.2">
      <c r="A29" s="64"/>
      <c r="B29" s="65"/>
      <c r="C29" s="82"/>
      <c r="D29" s="83"/>
      <c r="E29" s="82"/>
      <c r="F29" s="65"/>
      <c r="G29" s="78"/>
    </row>
    <row r="30" spans="1:7" x14ac:dyDescent="0.2">
      <c r="A30" s="84" t="s">
        <v>43</v>
      </c>
      <c r="B30" s="85"/>
      <c r="C30" s="86">
        <v>21</v>
      </c>
      <c r="D30" s="85" t="s">
        <v>44</v>
      </c>
      <c r="E30" s="87"/>
      <c r="F30" s="209">
        <f>C23-F32</f>
        <v>0</v>
      </c>
      <c r="G30" s="210"/>
    </row>
    <row r="31" spans="1:7" x14ac:dyDescent="0.2">
      <c r="A31" s="84" t="s">
        <v>45</v>
      </c>
      <c r="B31" s="85"/>
      <c r="C31" s="86">
        <f>SazbaDPH1</f>
        <v>21</v>
      </c>
      <c r="D31" s="85" t="s">
        <v>46</v>
      </c>
      <c r="E31" s="87"/>
      <c r="F31" s="209">
        <f>ROUND(PRODUCT(F30,C31/100),0)</f>
        <v>0</v>
      </c>
      <c r="G31" s="210"/>
    </row>
    <row r="32" spans="1:7" x14ac:dyDescent="0.2">
      <c r="A32" s="84" t="s">
        <v>43</v>
      </c>
      <c r="B32" s="85"/>
      <c r="C32" s="86">
        <v>0</v>
      </c>
      <c r="D32" s="85" t="s">
        <v>46</v>
      </c>
      <c r="E32" s="87"/>
      <c r="F32" s="209">
        <v>0</v>
      </c>
      <c r="G32" s="210"/>
    </row>
    <row r="33" spans="1:8" x14ac:dyDescent="0.2">
      <c r="A33" s="84" t="s">
        <v>45</v>
      </c>
      <c r="B33" s="88"/>
      <c r="C33" s="89">
        <f>SazbaDPH2</f>
        <v>0</v>
      </c>
      <c r="D33" s="85" t="s">
        <v>46</v>
      </c>
      <c r="E33" s="60"/>
      <c r="F33" s="209">
        <f>ROUND(PRODUCT(F32,C33/100),0)</f>
        <v>0</v>
      </c>
      <c r="G33" s="210"/>
    </row>
    <row r="34" spans="1:8" s="93" customFormat="1" ht="19.5" customHeight="1" thickBot="1" x14ac:dyDescent="0.3">
      <c r="A34" s="90" t="s">
        <v>47</v>
      </c>
      <c r="B34" s="91"/>
      <c r="C34" s="91"/>
      <c r="D34" s="91"/>
      <c r="E34" s="92"/>
      <c r="F34" s="211">
        <f>ROUND(SUM(F30:F33),0)</f>
        <v>0</v>
      </c>
      <c r="G34" s="212"/>
    </row>
    <row r="36" spans="1:8" x14ac:dyDescent="0.2">
      <c r="A36" s="94" t="s">
        <v>48</v>
      </c>
      <c r="B36" s="94"/>
      <c r="C36" s="94"/>
      <c r="D36" s="94"/>
      <c r="E36" s="94"/>
      <c r="F36" s="94"/>
      <c r="G36" s="94"/>
      <c r="H36" t="s">
        <v>6</v>
      </c>
    </row>
    <row r="37" spans="1:8" ht="14.25" customHeight="1" x14ac:dyDescent="0.2">
      <c r="A37" s="94"/>
      <c r="B37" s="203"/>
      <c r="C37" s="203"/>
      <c r="D37" s="203"/>
      <c r="E37" s="203"/>
      <c r="F37" s="203"/>
      <c r="G37" s="203"/>
      <c r="H37" t="s">
        <v>6</v>
      </c>
    </row>
    <row r="38" spans="1:8" ht="12.75" customHeight="1" x14ac:dyDescent="0.2">
      <c r="A38" s="95"/>
      <c r="B38" s="203"/>
      <c r="C38" s="203"/>
      <c r="D38" s="203"/>
      <c r="E38" s="203"/>
      <c r="F38" s="203"/>
      <c r="G38" s="203"/>
      <c r="H38" t="s">
        <v>6</v>
      </c>
    </row>
    <row r="39" spans="1:8" x14ac:dyDescent="0.2">
      <c r="A39" s="95"/>
      <c r="B39" s="203"/>
      <c r="C39" s="203"/>
      <c r="D39" s="203"/>
      <c r="E39" s="203"/>
      <c r="F39" s="203"/>
      <c r="G39" s="203"/>
      <c r="H39" t="s">
        <v>6</v>
      </c>
    </row>
    <row r="40" spans="1:8" x14ac:dyDescent="0.2">
      <c r="A40" s="95"/>
      <c r="B40" s="203"/>
      <c r="C40" s="203"/>
      <c r="D40" s="203"/>
      <c r="E40" s="203"/>
      <c r="F40" s="203"/>
      <c r="G40" s="203"/>
      <c r="H40" t="s">
        <v>6</v>
      </c>
    </row>
    <row r="41" spans="1:8" x14ac:dyDescent="0.2">
      <c r="A41" s="95"/>
      <c r="B41" s="203"/>
      <c r="C41" s="203"/>
      <c r="D41" s="203"/>
      <c r="E41" s="203"/>
      <c r="F41" s="203"/>
      <c r="G41" s="203"/>
      <c r="H41" t="s">
        <v>6</v>
      </c>
    </row>
    <row r="42" spans="1:8" x14ac:dyDescent="0.2">
      <c r="A42" s="95"/>
      <c r="B42" s="203"/>
      <c r="C42" s="203"/>
      <c r="D42" s="203"/>
      <c r="E42" s="203"/>
      <c r="F42" s="203"/>
      <c r="G42" s="203"/>
      <c r="H42" t="s">
        <v>6</v>
      </c>
    </row>
    <row r="43" spans="1:8" x14ac:dyDescent="0.2">
      <c r="A43" s="95"/>
      <c r="B43" s="203"/>
      <c r="C43" s="203"/>
      <c r="D43" s="203"/>
      <c r="E43" s="203"/>
      <c r="F43" s="203"/>
      <c r="G43" s="203"/>
      <c r="H43" t="s">
        <v>6</v>
      </c>
    </row>
    <row r="44" spans="1:8" x14ac:dyDescent="0.2">
      <c r="A44" s="95"/>
      <c r="B44" s="203"/>
      <c r="C44" s="203"/>
      <c r="D44" s="203"/>
      <c r="E44" s="203"/>
      <c r="F44" s="203"/>
      <c r="G44" s="203"/>
      <c r="H44" t="s">
        <v>6</v>
      </c>
    </row>
    <row r="45" spans="1:8" ht="0.75" customHeight="1" x14ac:dyDescent="0.2">
      <c r="A45" s="95"/>
      <c r="B45" s="203"/>
      <c r="C45" s="203"/>
      <c r="D45" s="203"/>
      <c r="E45" s="203"/>
      <c r="F45" s="203"/>
      <c r="G45" s="203"/>
      <c r="H45" t="s">
        <v>6</v>
      </c>
    </row>
    <row r="46" spans="1:8" x14ac:dyDescent="0.2">
      <c r="B46" s="213"/>
      <c r="C46" s="213"/>
      <c r="D46" s="213"/>
      <c r="E46" s="213"/>
      <c r="F46" s="213"/>
      <c r="G46" s="213"/>
    </row>
    <row r="47" spans="1:8" x14ac:dyDescent="0.2">
      <c r="B47" s="213"/>
      <c r="C47" s="213"/>
      <c r="D47" s="213"/>
      <c r="E47" s="213"/>
      <c r="F47" s="213"/>
      <c r="G47" s="213"/>
    </row>
    <row r="48" spans="1:8" x14ac:dyDescent="0.2">
      <c r="B48" s="213"/>
      <c r="C48" s="213"/>
      <c r="D48" s="213"/>
      <c r="E48" s="213"/>
      <c r="F48" s="213"/>
      <c r="G48" s="213"/>
    </row>
    <row r="49" spans="2:7" x14ac:dyDescent="0.2">
      <c r="B49" s="213"/>
      <c r="C49" s="213"/>
      <c r="D49" s="213"/>
      <c r="E49" s="213"/>
      <c r="F49" s="213"/>
      <c r="G49" s="213"/>
    </row>
    <row r="50" spans="2:7" x14ac:dyDescent="0.2">
      <c r="B50" s="213"/>
      <c r="C50" s="213"/>
      <c r="D50" s="213"/>
      <c r="E50" s="213"/>
      <c r="F50" s="213"/>
      <c r="G50" s="213"/>
    </row>
    <row r="51" spans="2:7" x14ac:dyDescent="0.2">
      <c r="B51" s="213"/>
      <c r="C51" s="213"/>
      <c r="D51" s="213"/>
      <c r="E51" s="213"/>
      <c r="F51" s="213"/>
      <c r="G51" s="213"/>
    </row>
    <row r="52" spans="2:7" x14ac:dyDescent="0.2">
      <c r="B52" s="213"/>
      <c r="C52" s="213"/>
      <c r="D52" s="213"/>
      <c r="E52" s="213"/>
      <c r="F52" s="213"/>
      <c r="G52" s="213"/>
    </row>
    <row r="53" spans="2:7" x14ac:dyDescent="0.2">
      <c r="B53" s="213"/>
      <c r="C53" s="213"/>
      <c r="D53" s="213"/>
      <c r="E53" s="213"/>
      <c r="F53" s="213"/>
      <c r="G53" s="213"/>
    </row>
    <row r="54" spans="2:7" x14ac:dyDescent="0.2">
      <c r="B54" s="213"/>
      <c r="C54" s="213"/>
      <c r="D54" s="213"/>
      <c r="E54" s="213"/>
      <c r="F54" s="213"/>
      <c r="G54" s="213"/>
    </row>
    <row r="55" spans="2:7" x14ac:dyDescent="0.2">
      <c r="B55" s="213"/>
      <c r="C55" s="213"/>
      <c r="D55" s="213"/>
      <c r="E55" s="213"/>
      <c r="F55" s="213"/>
      <c r="G55" s="213"/>
    </row>
  </sheetData>
  <mergeCells count="22"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  <mergeCell ref="B37:G45"/>
    <mergeCell ref="C8:E8"/>
    <mergeCell ref="C9:E9"/>
    <mergeCell ref="C10:E10"/>
    <mergeCell ref="C11:E11"/>
    <mergeCell ref="C12:E12"/>
    <mergeCell ref="A23:B23"/>
    <mergeCell ref="F30:G30"/>
    <mergeCell ref="F31:G31"/>
    <mergeCell ref="F32:G32"/>
    <mergeCell ref="F33:G33"/>
    <mergeCell ref="F34:G34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76"/>
  <sheetViews>
    <sheetView workbookViewId="0">
      <selection sqref="A1:B1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 x14ac:dyDescent="0.2">
      <c r="A1" s="214" t="s">
        <v>49</v>
      </c>
      <c r="B1" s="215"/>
      <c r="C1" s="96" t="str">
        <f>CONCATENATE(cislostavby," ",nazevstavby)</f>
        <v>01 Vyhlídková a krmící lávka u žiraf - ZOO Zlín-Lešná</v>
      </c>
      <c r="D1" s="97"/>
      <c r="E1" s="98"/>
      <c r="F1" s="97"/>
      <c r="G1" s="99" t="s">
        <v>50</v>
      </c>
      <c r="H1" s="100">
        <v>1</v>
      </c>
      <c r="I1" s="101"/>
    </row>
    <row r="2" spans="1:9" ht="13.5" thickBot="1" x14ac:dyDescent="0.25">
      <c r="A2" s="216" t="s">
        <v>51</v>
      </c>
      <c r="B2" s="217"/>
      <c r="C2" s="102" t="str">
        <f>CONCATENATE(cisloobjektu," ",nazevobjektu)</f>
        <v>SO 01 Vyhlídková a krmící lávka u žiraf</v>
      </c>
      <c r="D2" s="103"/>
      <c r="E2" s="104"/>
      <c r="F2" s="103"/>
      <c r="G2" s="218" t="s">
        <v>337</v>
      </c>
      <c r="H2" s="219"/>
      <c r="I2" s="220"/>
    </row>
    <row r="3" spans="1:9" ht="13.5" thickTop="1" x14ac:dyDescent="0.2">
      <c r="A3" s="76"/>
      <c r="B3" s="76"/>
      <c r="C3" s="76"/>
      <c r="D3" s="76"/>
      <c r="E3" s="76"/>
      <c r="F3" s="65"/>
      <c r="G3" s="76"/>
      <c r="H3" s="76"/>
      <c r="I3" s="76"/>
    </row>
    <row r="4" spans="1:9" ht="19.5" customHeight="1" x14ac:dyDescent="0.25">
      <c r="A4" s="105" t="s">
        <v>52</v>
      </c>
      <c r="B4" s="106"/>
      <c r="C4" s="106"/>
      <c r="D4" s="106"/>
      <c r="E4" s="107"/>
      <c r="F4" s="106"/>
      <c r="G4" s="106"/>
      <c r="H4" s="106"/>
      <c r="I4" s="106"/>
    </row>
    <row r="5" spans="1:9" ht="13.5" thickBot="1" x14ac:dyDescent="0.25">
      <c r="A5" s="76"/>
      <c r="B5" s="76"/>
      <c r="C5" s="76"/>
      <c r="D5" s="76"/>
      <c r="E5" s="76"/>
      <c r="F5" s="76"/>
      <c r="G5" s="76"/>
      <c r="H5" s="76"/>
      <c r="I5" s="76"/>
    </row>
    <row r="6" spans="1:9" s="34" customFormat="1" ht="13.5" thickBot="1" x14ac:dyDescent="0.25">
      <c r="A6" s="108"/>
      <c r="B6" s="109" t="s">
        <v>53</v>
      </c>
      <c r="C6" s="109"/>
      <c r="D6" s="110"/>
      <c r="E6" s="111" t="s">
        <v>54</v>
      </c>
      <c r="F6" s="112" t="s">
        <v>55</v>
      </c>
      <c r="G6" s="112" t="s">
        <v>56</v>
      </c>
      <c r="H6" s="112" t="s">
        <v>57</v>
      </c>
      <c r="I6" s="113" t="s">
        <v>31</v>
      </c>
    </row>
    <row r="7" spans="1:9" s="34" customFormat="1" x14ac:dyDescent="0.2">
      <c r="A7" s="198" t="str">
        <f>Položky!B7</f>
        <v>005 1</v>
      </c>
      <c r="B7" s="114" t="str">
        <f>Položky!C7</f>
        <v>Vedlejší náklady stavby</v>
      </c>
      <c r="C7" s="65"/>
      <c r="D7" s="115"/>
      <c r="E7" s="199">
        <f>Položky!BA20</f>
        <v>0</v>
      </c>
      <c r="F7" s="200">
        <f>Položky!BB20</f>
        <v>0</v>
      </c>
      <c r="G7" s="200">
        <f>Položky!BC20</f>
        <v>0</v>
      </c>
      <c r="H7" s="200">
        <f>Položky!BD20</f>
        <v>0</v>
      </c>
      <c r="I7" s="201">
        <f>Položky!BE20</f>
        <v>0</v>
      </c>
    </row>
    <row r="8" spans="1:9" s="34" customFormat="1" x14ac:dyDescent="0.2">
      <c r="A8" s="198" t="str">
        <f>Položky!B21</f>
        <v>1</v>
      </c>
      <c r="B8" s="114" t="str">
        <f>Položky!C21</f>
        <v>Zemní práce</v>
      </c>
      <c r="C8" s="65"/>
      <c r="D8" s="115"/>
      <c r="E8" s="199">
        <f>Položky!BA45</f>
        <v>0</v>
      </c>
      <c r="F8" s="200">
        <f>Položky!BB45</f>
        <v>0</v>
      </c>
      <c r="G8" s="200">
        <f>Položky!BC45</f>
        <v>0</v>
      </c>
      <c r="H8" s="200">
        <f>Položky!BD45</f>
        <v>0</v>
      </c>
      <c r="I8" s="201">
        <f>Položky!BE45</f>
        <v>0</v>
      </c>
    </row>
    <row r="9" spans="1:9" s="34" customFormat="1" x14ac:dyDescent="0.2">
      <c r="A9" s="198" t="str">
        <f>Položky!B46</f>
        <v>11</v>
      </c>
      <c r="B9" s="114" t="str">
        <f>Položky!C46</f>
        <v>Přípravné a přidružené práce</v>
      </c>
      <c r="C9" s="65"/>
      <c r="D9" s="115"/>
      <c r="E9" s="199">
        <f>Položky!BA48</f>
        <v>0</v>
      </c>
      <c r="F9" s="200">
        <f>Položky!BB48</f>
        <v>0</v>
      </c>
      <c r="G9" s="200">
        <f>Položky!BC48</f>
        <v>0</v>
      </c>
      <c r="H9" s="200">
        <f>Položky!BD48</f>
        <v>0</v>
      </c>
      <c r="I9" s="201">
        <f>Položky!BE48</f>
        <v>0</v>
      </c>
    </row>
    <row r="10" spans="1:9" s="34" customFormat="1" x14ac:dyDescent="0.2">
      <c r="A10" s="198" t="str">
        <f>Položky!B49</f>
        <v>2</v>
      </c>
      <c r="B10" s="114" t="str">
        <f>Položky!C49</f>
        <v>Základy a zvláštní zakládání</v>
      </c>
      <c r="C10" s="65"/>
      <c r="D10" s="115"/>
      <c r="E10" s="199">
        <f>Položky!BA65</f>
        <v>0</v>
      </c>
      <c r="F10" s="200">
        <f>Položky!BB65</f>
        <v>0</v>
      </c>
      <c r="G10" s="200">
        <f>Položky!BC65</f>
        <v>0</v>
      </c>
      <c r="H10" s="200">
        <f>Položky!BD65</f>
        <v>0</v>
      </c>
      <c r="I10" s="201">
        <f>Položky!BE65</f>
        <v>0</v>
      </c>
    </row>
    <row r="11" spans="1:9" s="34" customFormat="1" x14ac:dyDescent="0.2">
      <c r="A11" s="198" t="str">
        <f>Položky!B66</f>
        <v>5</v>
      </c>
      <c r="B11" s="114" t="str">
        <f>Položky!C66</f>
        <v>Komunikace</v>
      </c>
      <c r="C11" s="65"/>
      <c r="D11" s="115"/>
      <c r="E11" s="199">
        <f>Položky!BA78</f>
        <v>0</v>
      </c>
      <c r="F11" s="200">
        <f>Položky!BB78</f>
        <v>0</v>
      </c>
      <c r="G11" s="200">
        <f>Položky!BC78</f>
        <v>0</v>
      </c>
      <c r="H11" s="200">
        <f>Položky!BD78</f>
        <v>0</v>
      </c>
      <c r="I11" s="201">
        <f>Položky!BE78</f>
        <v>0</v>
      </c>
    </row>
    <row r="12" spans="1:9" s="34" customFormat="1" x14ac:dyDescent="0.2">
      <c r="A12" s="198" t="str">
        <f>Položky!B79</f>
        <v>8</v>
      </c>
      <c r="B12" s="114" t="str">
        <f>Položky!C79</f>
        <v>Trubní vedení</v>
      </c>
      <c r="C12" s="65"/>
      <c r="D12" s="115"/>
      <c r="E12" s="199">
        <f>Položky!BA84</f>
        <v>0</v>
      </c>
      <c r="F12" s="200">
        <f>Položky!BB84</f>
        <v>0</v>
      </c>
      <c r="G12" s="200">
        <f>Položky!BC84</f>
        <v>0</v>
      </c>
      <c r="H12" s="200">
        <f>Položky!BD84</f>
        <v>0</v>
      </c>
      <c r="I12" s="201">
        <f>Položky!BE84</f>
        <v>0</v>
      </c>
    </row>
    <row r="13" spans="1:9" s="34" customFormat="1" x14ac:dyDescent="0.2">
      <c r="A13" s="198" t="str">
        <f>Položky!B85</f>
        <v>95</v>
      </c>
      <c r="B13" s="114" t="str">
        <f>Položky!C85</f>
        <v>Dokončovací konstrukce na pozemních stavbách</v>
      </c>
      <c r="C13" s="65"/>
      <c r="D13" s="115"/>
      <c r="E13" s="199">
        <f>Položky!BA90</f>
        <v>0</v>
      </c>
      <c r="F13" s="200">
        <f>Položky!BB90</f>
        <v>0</v>
      </c>
      <c r="G13" s="200">
        <f>Položky!BC90</f>
        <v>0</v>
      </c>
      <c r="H13" s="200">
        <f>Položky!BD90</f>
        <v>0</v>
      </c>
      <c r="I13" s="201">
        <f>Položky!BE90</f>
        <v>0</v>
      </c>
    </row>
    <row r="14" spans="1:9" s="34" customFormat="1" x14ac:dyDescent="0.2">
      <c r="A14" s="198" t="str">
        <f>Položky!B91</f>
        <v>99</v>
      </c>
      <c r="B14" s="114" t="str">
        <f>Položky!C91</f>
        <v>Staveništní přesun hmot</v>
      </c>
      <c r="C14" s="65"/>
      <c r="D14" s="115"/>
      <c r="E14" s="199">
        <f>Položky!BA93</f>
        <v>0</v>
      </c>
      <c r="F14" s="200">
        <f>Položky!BB93</f>
        <v>0</v>
      </c>
      <c r="G14" s="200">
        <f>Položky!BC93</f>
        <v>0</v>
      </c>
      <c r="H14" s="200">
        <f>Položky!BD93</f>
        <v>0</v>
      </c>
      <c r="I14" s="201">
        <f>Položky!BE93</f>
        <v>0</v>
      </c>
    </row>
    <row r="15" spans="1:9" s="34" customFormat="1" x14ac:dyDescent="0.2">
      <c r="A15" s="198" t="str">
        <f>Položky!B94</f>
        <v>762</v>
      </c>
      <c r="B15" s="114" t="str">
        <f>Položky!C94</f>
        <v>Konstrukce tesařské</v>
      </c>
      <c r="C15" s="65"/>
      <c r="D15" s="115"/>
      <c r="E15" s="199">
        <f>Položky!BA155</f>
        <v>0</v>
      </c>
      <c r="F15" s="200">
        <f>Položky!BB155</f>
        <v>0</v>
      </c>
      <c r="G15" s="200">
        <f>Položky!BC155</f>
        <v>0</v>
      </c>
      <c r="H15" s="200">
        <f>Položky!BD155</f>
        <v>0</v>
      </c>
      <c r="I15" s="201">
        <f>Položky!BE155</f>
        <v>0</v>
      </c>
    </row>
    <row r="16" spans="1:9" s="34" customFormat="1" x14ac:dyDescent="0.2">
      <c r="A16" s="198" t="str">
        <f>Položky!B156</f>
        <v>767</v>
      </c>
      <c r="B16" s="114" t="str">
        <f>Položky!C156</f>
        <v>Konstrukce zámečnické</v>
      </c>
      <c r="C16" s="65"/>
      <c r="D16" s="115"/>
      <c r="E16" s="199">
        <f>Položky!BA227</f>
        <v>0</v>
      </c>
      <c r="F16" s="200">
        <f>Položky!BB227</f>
        <v>0</v>
      </c>
      <c r="G16" s="200">
        <f>Položky!BC227</f>
        <v>0</v>
      </c>
      <c r="H16" s="200">
        <f>Položky!BD227</f>
        <v>0</v>
      </c>
      <c r="I16" s="201">
        <f>Položky!BE227</f>
        <v>0</v>
      </c>
    </row>
    <row r="17" spans="1:57" s="34" customFormat="1" x14ac:dyDescent="0.2">
      <c r="A17" s="198" t="str">
        <f>Položky!B228</f>
        <v>783</v>
      </c>
      <c r="B17" s="114" t="str">
        <f>Položky!C228</f>
        <v>Nátěry</v>
      </c>
      <c r="C17" s="65"/>
      <c r="D17" s="115"/>
      <c r="E17" s="199">
        <f>Položky!BA231</f>
        <v>0</v>
      </c>
      <c r="F17" s="200">
        <f>Položky!BB231</f>
        <v>0</v>
      </c>
      <c r="G17" s="200">
        <f>Položky!BC231</f>
        <v>0</v>
      </c>
      <c r="H17" s="200">
        <f>Položky!BD231</f>
        <v>0</v>
      </c>
      <c r="I17" s="201">
        <f>Položky!BE231</f>
        <v>0</v>
      </c>
    </row>
    <row r="18" spans="1:57" s="34" customFormat="1" ht="13.5" thickBot="1" x14ac:dyDescent="0.25">
      <c r="A18" s="198" t="str">
        <f>Položky!B232</f>
        <v>M21</v>
      </c>
      <c r="B18" s="114" t="str">
        <f>Položky!C232</f>
        <v>Elektromontáže</v>
      </c>
      <c r="C18" s="65"/>
      <c r="D18" s="115"/>
      <c r="E18" s="199">
        <f>Položky!BA236</f>
        <v>0</v>
      </c>
      <c r="F18" s="200">
        <f>Položky!BB236</f>
        <v>0</v>
      </c>
      <c r="G18" s="200">
        <f>Položky!BC236</f>
        <v>0</v>
      </c>
      <c r="H18" s="200">
        <f>Položky!BD236</f>
        <v>0</v>
      </c>
      <c r="I18" s="201">
        <f>Položky!BE236</f>
        <v>0</v>
      </c>
    </row>
    <row r="19" spans="1:57" s="122" customFormat="1" ht="13.5" thickBot="1" x14ac:dyDescent="0.25">
      <c r="A19" s="116"/>
      <c r="B19" s="117" t="s">
        <v>58</v>
      </c>
      <c r="C19" s="117"/>
      <c r="D19" s="118"/>
      <c r="E19" s="119">
        <f>SUM(E7:E18)</f>
        <v>0</v>
      </c>
      <c r="F19" s="120">
        <f>SUM(F7:F18)</f>
        <v>0</v>
      </c>
      <c r="G19" s="120">
        <f>SUM(G7:G18)</f>
        <v>0</v>
      </c>
      <c r="H19" s="120">
        <f>SUM(H7:H18)</f>
        <v>0</v>
      </c>
      <c r="I19" s="121">
        <f>SUM(I7:I18)</f>
        <v>0</v>
      </c>
    </row>
    <row r="20" spans="1:57" x14ac:dyDescent="0.2">
      <c r="A20" s="65"/>
      <c r="B20" s="65"/>
      <c r="C20" s="65"/>
      <c r="D20" s="65"/>
      <c r="E20" s="65"/>
      <c r="F20" s="65"/>
      <c r="G20" s="65"/>
      <c r="H20" s="65"/>
      <c r="I20" s="65"/>
    </row>
    <row r="21" spans="1:57" ht="19.5" customHeight="1" x14ac:dyDescent="0.25">
      <c r="A21" s="106" t="s">
        <v>59</v>
      </c>
      <c r="B21" s="106"/>
      <c r="C21" s="106"/>
      <c r="D21" s="106"/>
      <c r="E21" s="106"/>
      <c r="F21" s="106"/>
      <c r="G21" s="123"/>
      <c r="H21" s="106"/>
      <c r="I21" s="106"/>
      <c r="BA21" s="40"/>
      <c r="BB21" s="40"/>
      <c r="BC21" s="40"/>
      <c r="BD21" s="40"/>
      <c r="BE21" s="40"/>
    </row>
    <row r="22" spans="1:57" ht="13.5" thickBot="1" x14ac:dyDescent="0.25">
      <c r="A22" s="76"/>
      <c r="B22" s="76"/>
      <c r="C22" s="76"/>
      <c r="D22" s="76"/>
      <c r="E22" s="76"/>
      <c r="F22" s="76"/>
      <c r="G22" s="76"/>
      <c r="H22" s="76"/>
      <c r="I22" s="76"/>
    </row>
    <row r="23" spans="1:57" x14ac:dyDescent="0.2">
      <c r="A23" s="70" t="s">
        <v>60</v>
      </c>
      <c r="B23" s="71"/>
      <c r="C23" s="71"/>
      <c r="D23" s="124"/>
      <c r="E23" s="125" t="s">
        <v>61</v>
      </c>
      <c r="F23" s="126" t="s">
        <v>62</v>
      </c>
      <c r="G23" s="127" t="s">
        <v>63</v>
      </c>
      <c r="H23" s="128"/>
      <c r="I23" s="129" t="s">
        <v>61</v>
      </c>
    </row>
    <row r="24" spans="1:57" x14ac:dyDescent="0.2">
      <c r="A24" s="63"/>
      <c r="B24" s="54"/>
      <c r="C24" s="54"/>
      <c r="D24" s="130"/>
      <c r="E24" s="131"/>
      <c r="F24" s="132"/>
      <c r="G24" s="133">
        <f>CHOOSE(BA24+1,HSV+PSV,HSV+PSV+Mont,HSV+PSV+Dodavka+Mont,HSV,PSV,Mont,Dodavka,Mont+Dodavka,0)</f>
        <v>0</v>
      </c>
      <c r="H24" s="134"/>
      <c r="I24" s="135">
        <f>E24+F24*G24/100</f>
        <v>0</v>
      </c>
      <c r="BA24">
        <v>8</v>
      </c>
    </row>
    <row r="25" spans="1:57" ht="13.5" thickBot="1" x14ac:dyDescent="0.25">
      <c r="A25" s="136"/>
      <c r="B25" s="137" t="s">
        <v>64</v>
      </c>
      <c r="C25" s="138"/>
      <c r="D25" s="139"/>
      <c r="E25" s="140"/>
      <c r="F25" s="141"/>
      <c r="G25" s="141"/>
      <c r="H25" s="221">
        <f>SUM(H24:H24)</f>
        <v>0</v>
      </c>
      <c r="I25" s="222"/>
    </row>
    <row r="27" spans="1:57" x14ac:dyDescent="0.2">
      <c r="B27" s="122"/>
      <c r="F27" s="142"/>
      <c r="G27" s="143"/>
      <c r="H27" s="143"/>
      <c r="I27" s="144"/>
    </row>
    <row r="28" spans="1:57" x14ac:dyDescent="0.2">
      <c r="F28" s="142"/>
      <c r="G28" s="143"/>
      <c r="H28" s="143"/>
      <c r="I28" s="144"/>
    </row>
    <row r="29" spans="1:57" x14ac:dyDescent="0.2">
      <c r="F29" s="142"/>
      <c r="G29" s="143"/>
      <c r="H29" s="143"/>
      <c r="I29" s="144"/>
    </row>
    <row r="30" spans="1:57" x14ac:dyDescent="0.2">
      <c r="F30" s="142"/>
      <c r="G30" s="143"/>
      <c r="H30" s="143"/>
      <c r="I30" s="144"/>
    </row>
    <row r="31" spans="1:57" x14ac:dyDescent="0.2">
      <c r="F31" s="142"/>
      <c r="G31" s="143"/>
      <c r="H31" s="143"/>
      <c r="I31" s="144"/>
    </row>
    <row r="32" spans="1:57" x14ac:dyDescent="0.2">
      <c r="F32" s="142"/>
      <c r="G32" s="143"/>
      <c r="H32" s="143"/>
      <c r="I32" s="144"/>
    </row>
    <row r="33" spans="6:9" x14ac:dyDescent="0.2">
      <c r="F33" s="142"/>
      <c r="G33" s="143"/>
      <c r="H33" s="143"/>
      <c r="I33" s="144"/>
    </row>
    <row r="34" spans="6:9" x14ac:dyDescent="0.2">
      <c r="F34" s="142"/>
      <c r="G34" s="143"/>
      <c r="H34" s="143"/>
      <c r="I34" s="144"/>
    </row>
    <row r="35" spans="6:9" x14ac:dyDescent="0.2">
      <c r="F35" s="142"/>
      <c r="G35" s="143"/>
      <c r="H35" s="143"/>
      <c r="I35" s="144"/>
    </row>
    <row r="36" spans="6:9" x14ac:dyDescent="0.2">
      <c r="F36" s="142"/>
      <c r="G36" s="143"/>
      <c r="H36" s="143"/>
      <c r="I36" s="144"/>
    </row>
    <row r="37" spans="6:9" x14ac:dyDescent="0.2">
      <c r="F37" s="142"/>
      <c r="G37" s="143"/>
      <c r="H37" s="143"/>
      <c r="I37" s="144"/>
    </row>
    <row r="38" spans="6:9" x14ac:dyDescent="0.2">
      <c r="F38" s="142"/>
      <c r="G38" s="143"/>
      <c r="H38" s="143"/>
      <c r="I38" s="144"/>
    </row>
    <row r="39" spans="6:9" x14ac:dyDescent="0.2">
      <c r="F39" s="142"/>
      <c r="G39" s="143"/>
      <c r="H39" s="143"/>
      <c r="I39" s="144"/>
    </row>
    <row r="40" spans="6:9" x14ac:dyDescent="0.2">
      <c r="F40" s="142"/>
      <c r="G40" s="143"/>
      <c r="H40" s="143"/>
      <c r="I40" s="144"/>
    </row>
    <row r="41" spans="6:9" x14ac:dyDescent="0.2">
      <c r="F41" s="142"/>
      <c r="G41" s="143"/>
      <c r="H41" s="143"/>
      <c r="I41" s="144"/>
    </row>
    <row r="42" spans="6:9" x14ac:dyDescent="0.2">
      <c r="F42" s="142"/>
      <c r="G42" s="143"/>
      <c r="H42" s="143"/>
      <c r="I42" s="144"/>
    </row>
    <row r="43" spans="6:9" x14ac:dyDescent="0.2">
      <c r="F43" s="142"/>
      <c r="G43" s="143"/>
      <c r="H43" s="143"/>
      <c r="I43" s="144"/>
    </row>
    <row r="44" spans="6:9" x14ac:dyDescent="0.2">
      <c r="F44" s="142"/>
      <c r="G44" s="143"/>
      <c r="H44" s="143"/>
      <c r="I44" s="144"/>
    </row>
    <row r="45" spans="6:9" x14ac:dyDescent="0.2">
      <c r="F45" s="142"/>
      <c r="G45" s="143"/>
      <c r="H45" s="143"/>
      <c r="I45" s="144"/>
    </row>
    <row r="46" spans="6:9" x14ac:dyDescent="0.2">
      <c r="F46" s="142"/>
      <c r="G46" s="143"/>
      <c r="H46" s="143"/>
      <c r="I46" s="144"/>
    </row>
    <row r="47" spans="6:9" x14ac:dyDescent="0.2">
      <c r="F47" s="142"/>
      <c r="G47" s="143"/>
      <c r="H47" s="143"/>
      <c r="I47" s="144"/>
    </row>
    <row r="48" spans="6:9" x14ac:dyDescent="0.2">
      <c r="F48" s="142"/>
      <c r="G48" s="143"/>
      <c r="H48" s="143"/>
      <c r="I48" s="144"/>
    </row>
    <row r="49" spans="6:9" x14ac:dyDescent="0.2">
      <c r="F49" s="142"/>
      <c r="G49" s="143"/>
      <c r="H49" s="143"/>
      <c r="I49" s="144"/>
    </row>
    <row r="50" spans="6:9" x14ac:dyDescent="0.2">
      <c r="F50" s="142"/>
      <c r="G50" s="143"/>
      <c r="H50" s="143"/>
      <c r="I50" s="144"/>
    </row>
    <row r="51" spans="6:9" x14ac:dyDescent="0.2">
      <c r="F51" s="142"/>
      <c r="G51" s="143"/>
      <c r="H51" s="143"/>
      <c r="I51" s="144"/>
    </row>
    <row r="52" spans="6:9" x14ac:dyDescent="0.2">
      <c r="F52" s="142"/>
      <c r="G52" s="143"/>
      <c r="H52" s="143"/>
      <c r="I52" s="144"/>
    </row>
    <row r="53" spans="6:9" x14ac:dyDescent="0.2">
      <c r="F53" s="142"/>
      <c r="G53" s="143"/>
      <c r="H53" s="143"/>
      <c r="I53" s="144"/>
    </row>
    <row r="54" spans="6:9" x14ac:dyDescent="0.2">
      <c r="F54" s="142"/>
      <c r="G54" s="143"/>
      <c r="H54" s="143"/>
      <c r="I54" s="144"/>
    </row>
    <row r="55" spans="6:9" x14ac:dyDescent="0.2">
      <c r="F55" s="142"/>
      <c r="G55" s="143"/>
      <c r="H55" s="143"/>
      <c r="I55" s="144"/>
    </row>
    <row r="56" spans="6:9" x14ac:dyDescent="0.2">
      <c r="F56" s="142"/>
      <c r="G56" s="143"/>
      <c r="H56" s="143"/>
      <c r="I56" s="144"/>
    </row>
    <row r="57" spans="6:9" x14ac:dyDescent="0.2">
      <c r="F57" s="142"/>
      <c r="G57" s="143"/>
      <c r="H57" s="143"/>
      <c r="I57" s="144"/>
    </row>
    <row r="58" spans="6:9" x14ac:dyDescent="0.2">
      <c r="F58" s="142"/>
      <c r="G58" s="143"/>
      <c r="H58" s="143"/>
      <c r="I58" s="144"/>
    </row>
    <row r="59" spans="6:9" x14ac:dyDescent="0.2">
      <c r="F59" s="142"/>
      <c r="G59" s="143"/>
      <c r="H59" s="143"/>
      <c r="I59" s="144"/>
    </row>
    <row r="60" spans="6:9" x14ac:dyDescent="0.2">
      <c r="F60" s="142"/>
      <c r="G60" s="143"/>
      <c r="H60" s="143"/>
      <c r="I60" s="144"/>
    </row>
    <row r="61" spans="6:9" x14ac:dyDescent="0.2">
      <c r="F61" s="142"/>
      <c r="G61" s="143"/>
      <c r="H61" s="143"/>
      <c r="I61" s="144"/>
    </row>
    <row r="62" spans="6:9" x14ac:dyDescent="0.2">
      <c r="F62" s="142"/>
      <c r="G62" s="143"/>
      <c r="H62" s="143"/>
      <c r="I62" s="144"/>
    </row>
    <row r="63" spans="6:9" x14ac:dyDescent="0.2">
      <c r="F63" s="142"/>
      <c r="G63" s="143"/>
      <c r="H63" s="143"/>
      <c r="I63" s="144"/>
    </row>
    <row r="64" spans="6:9" x14ac:dyDescent="0.2">
      <c r="F64" s="142"/>
      <c r="G64" s="143"/>
      <c r="H64" s="143"/>
      <c r="I64" s="144"/>
    </row>
    <row r="65" spans="6:9" x14ac:dyDescent="0.2">
      <c r="F65" s="142"/>
      <c r="G65" s="143"/>
      <c r="H65" s="143"/>
      <c r="I65" s="144"/>
    </row>
    <row r="66" spans="6:9" x14ac:dyDescent="0.2">
      <c r="F66" s="142"/>
      <c r="G66" s="143"/>
      <c r="H66" s="143"/>
      <c r="I66" s="144"/>
    </row>
    <row r="67" spans="6:9" x14ac:dyDescent="0.2">
      <c r="F67" s="142"/>
      <c r="G67" s="143"/>
      <c r="H67" s="143"/>
      <c r="I67" s="144"/>
    </row>
    <row r="68" spans="6:9" x14ac:dyDescent="0.2">
      <c r="F68" s="142"/>
      <c r="G68" s="143"/>
      <c r="H68" s="143"/>
      <c r="I68" s="144"/>
    </row>
    <row r="69" spans="6:9" x14ac:dyDescent="0.2">
      <c r="F69" s="142"/>
      <c r="G69" s="143"/>
      <c r="H69" s="143"/>
      <c r="I69" s="144"/>
    </row>
    <row r="70" spans="6:9" x14ac:dyDescent="0.2">
      <c r="F70" s="142"/>
      <c r="G70" s="143"/>
      <c r="H70" s="143"/>
      <c r="I70" s="144"/>
    </row>
    <row r="71" spans="6:9" x14ac:dyDescent="0.2">
      <c r="F71" s="142"/>
      <c r="G71" s="143"/>
      <c r="H71" s="143"/>
      <c r="I71" s="144"/>
    </row>
    <row r="72" spans="6:9" x14ac:dyDescent="0.2">
      <c r="F72" s="142"/>
      <c r="G72" s="143"/>
      <c r="H72" s="143"/>
      <c r="I72" s="144"/>
    </row>
    <row r="73" spans="6:9" x14ac:dyDescent="0.2">
      <c r="F73" s="142"/>
      <c r="G73" s="143"/>
      <c r="H73" s="143"/>
      <c r="I73" s="144"/>
    </row>
    <row r="74" spans="6:9" x14ac:dyDescent="0.2">
      <c r="F74" s="142"/>
      <c r="G74" s="143"/>
      <c r="H74" s="143"/>
      <c r="I74" s="144"/>
    </row>
    <row r="75" spans="6:9" x14ac:dyDescent="0.2">
      <c r="F75" s="142"/>
      <c r="G75" s="143"/>
      <c r="H75" s="143"/>
      <c r="I75" s="144"/>
    </row>
    <row r="76" spans="6:9" x14ac:dyDescent="0.2">
      <c r="F76" s="142"/>
      <c r="G76" s="143"/>
      <c r="H76" s="143"/>
      <c r="I76" s="144"/>
    </row>
  </sheetData>
  <mergeCells count="4">
    <mergeCell ref="A1:B1"/>
    <mergeCell ref="A2:B2"/>
    <mergeCell ref="G2:I2"/>
    <mergeCell ref="H25:I25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309"/>
  <sheetViews>
    <sheetView showGridLines="0" showZeros="0" tabSelected="1" topLeftCell="A97" zoomScaleNormal="100" workbookViewId="0">
      <selection activeCell="E235" sqref="E235"/>
    </sheetView>
  </sheetViews>
  <sheetFormatPr defaultRowHeight="12.75" x14ac:dyDescent="0.2"/>
  <cols>
    <col min="1" max="1" width="4.42578125" style="145" customWidth="1"/>
    <col min="2" max="2" width="11.5703125" style="145" customWidth="1"/>
    <col min="3" max="3" width="40.42578125" style="145" customWidth="1"/>
    <col min="4" max="4" width="5.5703125" style="145" customWidth="1"/>
    <col min="5" max="5" width="8.5703125" style="192" customWidth="1"/>
    <col min="6" max="6" width="9.85546875" style="145" customWidth="1"/>
    <col min="7" max="7" width="13.85546875" style="145" customWidth="1"/>
    <col min="8" max="11" width="9.140625" style="145"/>
    <col min="12" max="12" width="75.42578125" style="145" customWidth="1"/>
    <col min="13" max="13" width="45.28515625" style="145" customWidth="1"/>
    <col min="14" max="16384" width="9.140625" style="145"/>
  </cols>
  <sheetData>
    <row r="1" spans="1:104" ht="15.75" x14ac:dyDescent="0.25">
      <c r="A1" s="226" t="s">
        <v>65</v>
      </c>
      <c r="B1" s="226"/>
      <c r="C1" s="226"/>
      <c r="D1" s="226"/>
      <c r="E1" s="226"/>
      <c r="F1" s="226"/>
      <c r="G1" s="226"/>
    </row>
    <row r="2" spans="1:104" ht="14.25" customHeight="1" thickBot="1" x14ac:dyDescent="0.25">
      <c r="A2" s="146"/>
      <c r="B2" s="147"/>
      <c r="C2" s="148"/>
      <c r="D2" s="148"/>
      <c r="E2" s="149"/>
      <c r="F2" s="148"/>
      <c r="G2" s="148"/>
    </row>
    <row r="3" spans="1:104" ht="13.5" thickTop="1" x14ac:dyDescent="0.2">
      <c r="A3" s="214" t="s">
        <v>49</v>
      </c>
      <c r="B3" s="215"/>
      <c r="C3" s="96" t="str">
        <f>CONCATENATE(cislostavby," ",nazevstavby)</f>
        <v>01 Vyhlídková a krmící lávka u žiraf - ZOO Zlín-Lešná</v>
      </c>
      <c r="D3" s="97"/>
      <c r="E3" s="150" t="s">
        <v>66</v>
      </c>
      <c r="F3" s="151">
        <f>Rekapitulace!H1</f>
        <v>1</v>
      </c>
      <c r="G3" s="152"/>
    </row>
    <row r="4" spans="1:104" ht="13.5" thickBot="1" x14ac:dyDescent="0.25">
      <c r="A4" s="227" t="s">
        <v>51</v>
      </c>
      <c r="B4" s="217"/>
      <c r="C4" s="102" t="str">
        <f>CONCATENATE(cisloobjektu," ",nazevobjektu)</f>
        <v>SO 01 Vyhlídková a krmící lávka u žiraf</v>
      </c>
      <c r="D4" s="103"/>
      <c r="E4" s="228" t="str">
        <f>Rekapitulace!G2</f>
        <v>Stavební část - R01</v>
      </c>
      <c r="F4" s="229"/>
      <c r="G4" s="230"/>
    </row>
    <row r="5" spans="1:104" ht="13.5" thickTop="1" x14ac:dyDescent="0.2">
      <c r="A5" s="153"/>
      <c r="B5" s="146"/>
      <c r="C5" s="146"/>
      <c r="D5" s="146"/>
      <c r="E5" s="154"/>
      <c r="F5" s="146"/>
      <c r="G5" s="155"/>
    </row>
    <row r="6" spans="1:104" x14ac:dyDescent="0.2">
      <c r="A6" s="156" t="s">
        <v>67</v>
      </c>
      <c r="B6" s="157" t="s">
        <v>68</v>
      </c>
      <c r="C6" s="157" t="s">
        <v>69</v>
      </c>
      <c r="D6" s="157" t="s">
        <v>70</v>
      </c>
      <c r="E6" s="158" t="s">
        <v>71</v>
      </c>
      <c r="F6" s="157" t="s">
        <v>72</v>
      </c>
      <c r="G6" s="159" t="s">
        <v>73</v>
      </c>
    </row>
    <row r="7" spans="1:104" x14ac:dyDescent="0.2">
      <c r="A7" s="160" t="s">
        <v>74</v>
      </c>
      <c r="B7" s="161" t="s">
        <v>82</v>
      </c>
      <c r="C7" s="162" t="s">
        <v>83</v>
      </c>
      <c r="D7" s="163"/>
      <c r="E7" s="164"/>
      <c r="F7" s="164"/>
      <c r="G7" s="165"/>
      <c r="H7" s="166"/>
      <c r="I7" s="166"/>
      <c r="O7" s="167">
        <v>1</v>
      </c>
    </row>
    <row r="8" spans="1:104" x14ac:dyDescent="0.2">
      <c r="A8" s="168">
        <v>1</v>
      </c>
      <c r="B8" s="169" t="s">
        <v>84</v>
      </c>
      <c r="C8" s="170" t="s">
        <v>85</v>
      </c>
      <c r="D8" s="171" t="s">
        <v>86</v>
      </c>
      <c r="E8" s="172"/>
      <c r="F8" s="172"/>
      <c r="G8" s="173">
        <f>E8*F8</f>
        <v>0</v>
      </c>
      <c r="O8" s="167">
        <v>2</v>
      </c>
      <c r="AA8" s="145">
        <v>12</v>
      </c>
      <c r="AB8" s="145">
        <v>0</v>
      </c>
      <c r="AC8" s="145">
        <v>59</v>
      </c>
      <c r="AZ8" s="145">
        <v>1</v>
      </c>
      <c r="BA8" s="145">
        <f>IF(AZ8=1,G8,0)</f>
        <v>0</v>
      </c>
      <c r="BB8" s="145">
        <f>IF(AZ8=2,G8,0)</f>
        <v>0</v>
      </c>
      <c r="BC8" s="145">
        <f>IF(AZ8=3,G8,0)</f>
        <v>0</v>
      </c>
      <c r="BD8" s="145">
        <f>IF(AZ8=4,G8,0)</f>
        <v>0</v>
      </c>
      <c r="BE8" s="145">
        <f>IF(AZ8=5,G8,0)</f>
        <v>0</v>
      </c>
      <c r="CA8" s="174">
        <v>12</v>
      </c>
      <c r="CB8" s="174">
        <v>0</v>
      </c>
      <c r="CZ8" s="145">
        <v>0</v>
      </c>
    </row>
    <row r="9" spans="1:104" x14ac:dyDescent="0.2">
      <c r="A9" s="168">
        <v>2</v>
      </c>
      <c r="B9" s="169" t="s">
        <v>87</v>
      </c>
      <c r="C9" s="170" t="s">
        <v>88</v>
      </c>
      <c r="D9" s="171" t="s">
        <v>86</v>
      </c>
      <c r="E9" s="172">
        <v>1</v>
      </c>
      <c r="F9" s="172"/>
      <c r="G9" s="173">
        <f>E9*F9</f>
        <v>0</v>
      </c>
      <c r="O9" s="167">
        <v>2</v>
      </c>
      <c r="AA9" s="145">
        <v>12</v>
      </c>
      <c r="AB9" s="145">
        <v>0</v>
      </c>
      <c r="AC9" s="145">
        <v>60</v>
      </c>
      <c r="AZ9" s="145">
        <v>1</v>
      </c>
      <c r="BA9" s="145">
        <f>IF(AZ9=1,G9,0)</f>
        <v>0</v>
      </c>
      <c r="BB9" s="145">
        <f>IF(AZ9=2,G9,0)</f>
        <v>0</v>
      </c>
      <c r="BC9" s="145">
        <f>IF(AZ9=3,G9,0)</f>
        <v>0</v>
      </c>
      <c r="BD9" s="145">
        <f>IF(AZ9=4,G9,0)</f>
        <v>0</v>
      </c>
      <c r="BE9" s="145">
        <f>IF(AZ9=5,G9,0)</f>
        <v>0</v>
      </c>
      <c r="CA9" s="174">
        <v>12</v>
      </c>
      <c r="CB9" s="174">
        <v>0</v>
      </c>
      <c r="CZ9" s="145">
        <v>0</v>
      </c>
    </row>
    <row r="10" spans="1:104" x14ac:dyDescent="0.2">
      <c r="A10" s="175"/>
      <c r="B10" s="176"/>
      <c r="C10" s="223" t="s">
        <v>89</v>
      </c>
      <c r="D10" s="224"/>
      <c r="E10" s="224"/>
      <c r="F10" s="224"/>
      <c r="G10" s="225"/>
      <c r="L10" s="177" t="s">
        <v>89</v>
      </c>
      <c r="O10" s="167">
        <v>3</v>
      </c>
    </row>
    <row r="11" spans="1:104" x14ac:dyDescent="0.2">
      <c r="A11" s="175"/>
      <c r="B11" s="176"/>
      <c r="C11" s="223" t="s">
        <v>90</v>
      </c>
      <c r="D11" s="224"/>
      <c r="E11" s="224"/>
      <c r="F11" s="224"/>
      <c r="G11" s="225"/>
      <c r="L11" s="177" t="s">
        <v>90</v>
      </c>
      <c r="O11" s="167">
        <v>3</v>
      </c>
    </row>
    <row r="12" spans="1:104" x14ac:dyDescent="0.2">
      <c r="A12" s="175"/>
      <c r="B12" s="176"/>
      <c r="C12" s="223"/>
      <c r="D12" s="224"/>
      <c r="E12" s="224"/>
      <c r="F12" s="224"/>
      <c r="G12" s="225"/>
      <c r="L12" s="177" t="s">
        <v>91</v>
      </c>
      <c r="O12" s="167">
        <v>3</v>
      </c>
    </row>
    <row r="13" spans="1:104" x14ac:dyDescent="0.2">
      <c r="A13" s="175"/>
      <c r="B13" s="176"/>
      <c r="C13" s="223"/>
      <c r="D13" s="224"/>
      <c r="E13" s="224"/>
      <c r="F13" s="224"/>
      <c r="G13" s="225"/>
      <c r="L13" s="177" t="s">
        <v>92</v>
      </c>
      <c r="O13" s="167">
        <v>3</v>
      </c>
    </row>
    <row r="14" spans="1:104" x14ac:dyDescent="0.2">
      <c r="A14" s="175"/>
      <c r="B14" s="176"/>
      <c r="C14" s="223" t="s">
        <v>93</v>
      </c>
      <c r="D14" s="224"/>
      <c r="E14" s="224"/>
      <c r="F14" s="224"/>
      <c r="G14" s="225"/>
      <c r="L14" s="177" t="s">
        <v>93</v>
      </c>
      <c r="O14" s="167">
        <v>3</v>
      </c>
    </row>
    <row r="15" spans="1:104" x14ac:dyDescent="0.2">
      <c r="A15" s="175"/>
      <c r="B15" s="176"/>
      <c r="C15" s="223" t="s">
        <v>94</v>
      </c>
      <c r="D15" s="224"/>
      <c r="E15" s="224"/>
      <c r="F15" s="224"/>
      <c r="G15" s="225"/>
      <c r="L15" s="177" t="s">
        <v>94</v>
      </c>
      <c r="O15" s="167">
        <v>3</v>
      </c>
    </row>
    <row r="16" spans="1:104" x14ac:dyDescent="0.2">
      <c r="A16" s="175"/>
      <c r="B16" s="176"/>
      <c r="C16" s="223" t="s">
        <v>95</v>
      </c>
      <c r="D16" s="224"/>
      <c r="E16" s="224"/>
      <c r="F16" s="224"/>
      <c r="G16" s="225"/>
      <c r="L16" s="177" t="s">
        <v>95</v>
      </c>
      <c r="O16" s="167">
        <v>3</v>
      </c>
    </row>
    <row r="17" spans="1:104" x14ac:dyDescent="0.2">
      <c r="A17" s="175"/>
      <c r="B17" s="176"/>
      <c r="C17" s="223" t="s">
        <v>96</v>
      </c>
      <c r="D17" s="224"/>
      <c r="E17" s="224"/>
      <c r="F17" s="224"/>
      <c r="G17" s="225"/>
      <c r="L17" s="177" t="s">
        <v>96</v>
      </c>
      <c r="O17" s="167">
        <v>3</v>
      </c>
    </row>
    <row r="18" spans="1:104" x14ac:dyDescent="0.2">
      <c r="A18" s="175"/>
      <c r="B18" s="176"/>
      <c r="C18" s="223" t="s">
        <v>97</v>
      </c>
      <c r="D18" s="224"/>
      <c r="E18" s="224"/>
      <c r="F18" s="224"/>
      <c r="G18" s="225"/>
      <c r="L18" s="177" t="s">
        <v>97</v>
      </c>
      <c r="O18" s="167">
        <v>3</v>
      </c>
    </row>
    <row r="19" spans="1:104" x14ac:dyDescent="0.2">
      <c r="A19" s="175"/>
      <c r="B19" s="176"/>
      <c r="C19" s="223" t="s">
        <v>98</v>
      </c>
      <c r="D19" s="224"/>
      <c r="E19" s="224"/>
      <c r="F19" s="224"/>
      <c r="G19" s="225"/>
      <c r="L19" s="177" t="s">
        <v>98</v>
      </c>
      <c r="O19" s="167">
        <v>3</v>
      </c>
    </row>
    <row r="20" spans="1:104" x14ac:dyDescent="0.2">
      <c r="A20" s="182"/>
      <c r="B20" s="183" t="s">
        <v>78</v>
      </c>
      <c r="C20" s="184" t="str">
        <f>CONCATENATE(B7," ",C7)</f>
        <v>005 1 Vedlejší náklady stavby</v>
      </c>
      <c r="D20" s="185"/>
      <c r="E20" s="186"/>
      <c r="F20" s="187"/>
      <c r="G20" s="188">
        <f>SUM(G7:G19)</f>
        <v>0</v>
      </c>
      <c r="O20" s="167">
        <v>4</v>
      </c>
      <c r="BA20" s="189">
        <f>SUM(BA7:BA19)</f>
        <v>0</v>
      </c>
      <c r="BB20" s="189">
        <f>SUM(BB7:BB19)</f>
        <v>0</v>
      </c>
      <c r="BC20" s="189">
        <f>SUM(BC7:BC19)</f>
        <v>0</v>
      </c>
      <c r="BD20" s="189">
        <f>SUM(BD7:BD19)</f>
        <v>0</v>
      </c>
      <c r="BE20" s="189">
        <f>SUM(BE7:BE19)</f>
        <v>0</v>
      </c>
    </row>
    <row r="21" spans="1:104" x14ac:dyDescent="0.2">
      <c r="A21" s="160" t="s">
        <v>74</v>
      </c>
      <c r="B21" s="161" t="s">
        <v>75</v>
      </c>
      <c r="C21" s="162" t="s">
        <v>76</v>
      </c>
      <c r="D21" s="163"/>
      <c r="E21" s="164"/>
      <c r="F21" s="164"/>
      <c r="G21" s="165"/>
      <c r="H21" s="166"/>
      <c r="I21" s="166"/>
      <c r="O21" s="167">
        <v>1</v>
      </c>
    </row>
    <row r="22" spans="1:104" x14ac:dyDescent="0.2">
      <c r="A22" s="168">
        <v>3</v>
      </c>
      <c r="B22" s="169" t="s">
        <v>99</v>
      </c>
      <c r="C22" s="170" t="s">
        <v>100</v>
      </c>
      <c r="D22" s="171" t="s">
        <v>101</v>
      </c>
      <c r="E22" s="172"/>
      <c r="F22" s="172"/>
      <c r="G22" s="173">
        <f>E22*F22</f>
        <v>0</v>
      </c>
      <c r="O22" s="167">
        <v>2</v>
      </c>
      <c r="AA22" s="145">
        <v>1</v>
      </c>
      <c r="AB22" s="145">
        <v>1</v>
      </c>
      <c r="AC22" s="145">
        <v>1</v>
      </c>
      <c r="AZ22" s="145">
        <v>1</v>
      </c>
      <c r="BA22" s="145">
        <f>IF(AZ22=1,G22,0)</f>
        <v>0</v>
      </c>
      <c r="BB22" s="145">
        <f>IF(AZ22=2,G22,0)</f>
        <v>0</v>
      </c>
      <c r="BC22" s="145">
        <f>IF(AZ22=3,G22,0)</f>
        <v>0</v>
      </c>
      <c r="BD22" s="145">
        <f>IF(AZ22=4,G22,0)</f>
        <v>0</v>
      </c>
      <c r="BE22" s="145">
        <f>IF(AZ22=5,G22,0)</f>
        <v>0</v>
      </c>
      <c r="CA22" s="174">
        <v>1</v>
      </c>
      <c r="CB22" s="174">
        <v>1</v>
      </c>
      <c r="CZ22" s="145">
        <v>0</v>
      </c>
    </row>
    <row r="23" spans="1:104" x14ac:dyDescent="0.2">
      <c r="A23" s="175"/>
      <c r="B23" s="178"/>
      <c r="C23" s="231" t="s">
        <v>102</v>
      </c>
      <c r="D23" s="232"/>
      <c r="E23" s="179"/>
      <c r="F23" s="180"/>
      <c r="G23" s="181"/>
      <c r="M23" s="177" t="s">
        <v>102</v>
      </c>
      <c r="O23" s="167"/>
    </row>
    <row r="24" spans="1:104" x14ac:dyDescent="0.2">
      <c r="A24" s="175"/>
      <c r="B24" s="178"/>
      <c r="C24" s="231" t="s">
        <v>103</v>
      </c>
      <c r="D24" s="232"/>
      <c r="E24" s="179"/>
      <c r="F24" s="180"/>
      <c r="G24" s="181"/>
      <c r="M24" s="177" t="s">
        <v>103</v>
      </c>
      <c r="O24" s="167"/>
    </row>
    <row r="25" spans="1:104" x14ac:dyDescent="0.2">
      <c r="A25" s="175"/>
      <c r="B25" s="178"/>
      <c r="C25" s="231" t="s">
        <v>104</v>
      </c>
      <c r="D25" s="232"/>
      <c r="E25" s="179"/>
      <c r="F25" s="180"/>
      <c r="G25" s="181"/>
      <c r="M25" s="177" t="s">
        <v>104</v>
      </c>
      <c r="O25" s="167"/>
    </row>
    <row r="26" spans="1:104" x14ac:dyDescent="0.2">
      <c r="A26" s="175"/>
      <c r="B26" s="178"/>
      <c r="C26" s="231" t="s">
        <v>105</v>
      </c>
      <c r="D26" s="232"/>
      <c r="E26" s="179"/>
      <c r="F26" s="180"/>
      <c r="G26" s="181"/>
      <c r="M26" s="177" t="s">
        <v>105</v>
      </c>
      <c r="O26" s="167"/>
    </row>
    <row r="27" spans="1:104" x14ac:dyDescent="0.2">
      <c r="A27" s="175"/>
      <c r="B27" s="178"/>
      <c r="C27" s="231" t="s">
        <v>106</v>
      </c>
      <c r="D27" s="232"/>
      <c r="E27" s="179"/>
      <c r="F27" s="180"/>
      <c r="G27" s="181"/>
      <c r="M27" s="177" t="s">
        <v>106</v>
      </c>
      <c r="O27" s="167"/>
    </row>
    <row r="28" spans="1:104" x14ac:dyDescent="0.2">
      <c r="A28" s="175"/>
      <c r="B28" s="178"/>
      <c r="C28" s="231" t="s">
        <v>107</v>
      </c>
      <c r="D28" s="232"/>
      <c r="E28" s="179"/>
      <c r="F28" s="180"/>
      <c r="G28" s="181"/>
      <c r="M28" s="177" t="s">
        <v>107</v>
      </c>
      <c r="O28" s="167"/>
    </row>
    <row r="29" spans="1:104" x14ac:dyDescent="0.2">
      <c r="A29" s="175"/>
      <c r="B29" s="178"/>
      <c r="C29" s="231" t="s">
        <v>108</v>
      </c>
      <c r="D29" s="232"/>
      <c r="E29" s="179"/>
      <c r="F29" s="180"/>
      <c r="G29" s="181"/>
      <c r="M29" s="177" t="s">
        <v>108</v>
      </c>
      <c r="O29" s="167"/>
    </row>
    <row r="30" spans="1:104" x14ac:dyDescent="0.2">
      <c r="A30" s="175"/>
      <c r="B30" s="178"/>
      <c r="C30" s="231" t="s">
        <v>109</v>
      </c>
      <c r="D30" s="232"/>
      <c r="E30" s="179"/>
      <c r="F30" s="180"/>
      <c r="G30" s="181"/>
      <c r="M30" s="177" t="s">
        <v>109</v>
      </c>
      <c r="O30" s="167"/>
    </row>
    <row r="31" spans="1:104" x14ac:dyDescent="0.2">
      <c r="A31" s="175"/>
      <c r="B31" s="178"/>
      <c r="C31" s="231" t="s">
        <v>110</v>
      </c>
      <c r="D31" s="232"/>
      <c r="E31" s="179"/>
      <c r="F31" s="180"/>
      <c r="G31" s="181"/>
      <c r="M31" s="177" t="s">
        <v>110</v>
      </c>
      <c r="O31" s="167"/>
    </row>
    <row r="32" spans="1:104" x14ac:dyDescent="0.2">
      <c r="A32" s="175"/>
      <c r="B32" s="178"/>
      <c r="C32" s="231" t="s">
        <v>111</v>
      </c>
      <c r="D32" s="232"/>
      <c r="E32" s="179"/>
      <c r="F32" s="180"/>
      <c r="G32" s="181"/>
      <c r="M32" s="177" t="s">
        <v>111</v>
      </c>
      <c r="O32" s="167"/>
    </row>
    <row r="33" spans="1:104" x14ac:dyDescent="0.2">
      <c r="A33" s="168">
        <v>4</v>
      </c>
      <c r="B33" s="169" t="s">
        <v>112</v>
      </c>
      <c r="C33" s="170" t="s">
        <v>113</v>
      </c>
      <c r="D33" s="171" t="s">
        <v>101</v>
      </c>
      <c r="E33" s="172"/>
      <c r="F33" s="172"/>
      <c r="G33" s="173">
        <f>E33*F33</f>
        <v>0</v>
      </c>
      <c r="O33" s="167">
        <v>2</v>
      </c>
      <c r="AA33" s="145">
        <v>1</v>
      </c>
      <c r="AB33" s="145">
        <v>1</v>
      </c>
      <c r="AC33" s="145">
        <v>1</v>
      </c>
      <c r="AZ33" s="145">
        <v>1</v>
      </c>
      <c r="BA33" s="145">
        <f>IF(AZ33=1,G33,0)</f>
        <v>0</v>
      </c>
      <c r="BB33" s="145">
        <f>IF(AZ33=2,G33,0)</f>
        <v>0</v>
      </c>
      <c r="BC33" s="145">
        <f>IF(AZ33=3,G33,0)</f>
        <v>0</v>
      </c>
      <c r="BD33" s="145">
        <f>IF(AZ33=4,G33,0)</f>
        <v>0</v>
      </c>
      <c r="BE33" s="145">
        <f>IF(AZ33=5,G33,0)</f>
        <v>0</v>
      </c>
      <c r="CA33" s="174">
        <v>1</v>
      </c>
      <c r="CB33" s="174">
        <v>1</v>
      </c>
      <c r="CZ33" s="145">
        <v>0</v>
      </c>
    </row>
    <row r="34" spans="1:104" x14ac:dyDescent="0.2">
      <c r="A34" s="168">
        <v>5</v>
      </c>
      <c r="B34" s="169" t="s">
        <v>114</v>
      </c>
      <c r="C34" s="170" t="s">
        <v>115</v>
      </c>
      <c r="D34" s="171" t="s">
        <v>101</v>
      </c>
      <c r="E34" s="172"/>
      <c r="F34" s="172"/>
      <c r="G34" s="173">
        <f>E34*F34</f>
        <v>0</v>
      </c>
      <c r="O34" s="167">
        <v>2</v>
      </c>
      <c r="AA34" s="145">
        <v>1</v>
      </c>
      <c r="AB34" s="145">
        <v>1</v>
      </c>
      <c r="AC34" s="145">
        <v>1</v>
      </c>
      <c r="AZ34" s="145">
        <v>1</v>
      </c>
      <c r="BA34" s="145">
        <f>IF(AZ34=1,G34,0)</f>
        <v>0</v>
      </c>
      <c r="BB34" s="145">
        <f>IF(AZ34=2,G34,0)</f>
        <v>0</v>
      </c>
      <c r="BC34" s="145">
        <f>IF(AZ34=3,G34,0)</f>
        <v>0</v>
      </c>
      <c r="BD34" s="145">
        <f>IF(AZ34=4,G34,0)</f>
        <v>0</v>
      </c>
      <c r="BE34" s="145">
        <f>IF(AZ34=5,G34,0)</f>
        <v>0</v>
      </c>
      <c r="CA34" s="174">
        <v>1</v>
      </c>
      <c r="CB34" s="174">
        <v>1</v>
      </c>
      <c r="CZ34" s="145">
        <v>0</v>
      </c>
    </row>
    <row r="35" spans="1:104" x14ac:dyDescent="0.2">
      <c r="A35" s="168">
        <v>6</v>
      </c>
      <c r="B35" s="169" t="s">
        <v>116</v>
      </c>
      <c r="C35" s="170" t="s">
        <v>117</v>
      </c>
      <c r="D35" s="171" t="s">
        <v>101</v>
      </c>
      <c r="E35" s="172"/>
      <c r="F35" s="172"/>
      <c r="G35" s="173">
        <f>E35*F35</f>
        <v>0</v>
      </c>
      <c r="O35" s="167">
        <v>2</v>
      </c>
      <c r="AA35" s="145">
        <v>1</v>
      </c>
      <c r="AB35" s="145">
        <v>1</v>
      </c>
      <c r="AC35" s="145">
        <v>1</v>
      </c>
      <c r="AZ35" s="145">
        <v>1</v>
      </c>
      <c r="BA35" s="145">
        <f>IF(AZ35=1,G35,0)</f>
        <v>0</v>
      </c>
      <c r="BB35" s="145">
        <f>IF(AZ35=2,G35,0)</f>
        <v>0</v>
      </c>
      <c r="BC35" s="145">
        <f>IF(AZ35=3,G35,0)</f>
        <v>0</v>
      </c>
      <c r="BD35" s="145">
        <f>IF(AZ35=4,G35,0)</f>
        <v>0</v>
      </c>
      <c r="BE35" s="145">
        <f>IF(AZ35=5,G35,0)</f>
        <v>0</v>
      </c>
      <c r="CA35" s="174">
        <v>1</v>
      </c>
      <c r="CB35" s="174">
        <v>1</v>
      </c>
      <c r="CZ35" s="145">
        <v>0</v>
      </c>
    </row>
    <row r="36" spans="1:104" x14ac:dyDescent="0.2">
      <c r="A36" s="175"/>
      <c r="B36" s="178"/>
      <c r="C36" s="231" t="s">
        <v>118</v>
      </c>
      <c r="D36" s="232"/>
      <c r="E36" s="179"/>
      <c r="F36" s="180"/>
      <c r="G36" s="181"/>
      <c r="M36" s="177" t="s">
        <v>118</v>
      </c>
      <c r="O36" s="167"/>
    </row>
    <row r="37" spans="1:104" x14ac:dyDescent="0.2">
      <c r="A37" s="175"/>
      <c r="B37" s="178"/>
      <c r="C37" s="231" t="s">
        <v>119</v>
      </c>
      <c r="D37" s="232"/>
      <c r="E37" s="179"/>
      <c r="F37" s="180"/>
      <c r="G37" s="181"/>
      <c r="M37" s="177" t="s">
        <v>119</v>
      </c>
      <c r="O37" s="167"/>
    </row>
    <row r="38" spans="1:104" ht="22.5" x14ac:dyDescent="0.2">
      <c r="A38" s="168">
        <v>7</v>
      </c>
      <c r="B38" s="169" t="s">
        <v>120</v>
      </c>
      <c r="C38" s="170" t="s">
        <v>121</v>
      </c>
      <c r="D38" s="171" t="s">
        <v>101</v>
      </c>
      <c r="E38" s="172"/>
      <c r="F38" s="172"/>
      <c r="G38" s="173">
        <f>E38*F38</f>
        <v>0</v>
      </c>
      <c r="O38" s="167">
        <v>2</v>
      </c>
      <c r="AA38" s="145">
        <v>1</v>
      </c>
      <c r="AB38" s="145">
        <v>1</v>
      </c>
      <c r="AC38" s="145">
        <v>1</v>
      </c>
      <c r="AZ38" s="145">
        <v>1</v>
      </c>
      <c r="BA38" s="145">
        <f>IF(AZ38=1,G38,0)</f>
        <v>0</v>
      </c>
      <c r="BB38" s="145">
        <f>IF(AZ38=2,G38,0)</f>
        <v>0</v>
      </c>
      <c r="BC38" s="145">
        <f>IF(AZ38=3,G38,0)</f>
        <v>0</v>
      </c>
      <c r="BD38" s="145">
        <f>IF(AZ38=4,G38,0)</f>
        <v>0</v>
      </c>
      <c r="BE38" s="145">
        <f>IF(AZ38=5,G38,0)</f>
        <v>0</v>
      </c>
      <c r="CA38" s="174">
        <v>1</v>
      </c>
      <c r="CB38" s="174">
        <v>1</v>
      </c>
      <c r="CZ38" s="145">
        <v>0</v>
      </c>
    </row>
    <row r="39" spans="1:104" x14ac:dyDescent="0.2">
      <c r="A39" s="175"/>
      <c r="B39" s="178"/>
      <c r="C39" s="231" t="s">
        <v>122</v>
      </c>
      <c r="D39" s="232"/>
      <c r="E39" s="179"/>
      <c r="F39" s="180"/>
      <c r="G39" s="181"/>
      <c r="M39" s="177" t="s">
        <v>122</v>
      </c>
      <c r="O39" s="167"/>
    </row>
    <row r="40" spans="1:104" x14ac:dyDescent="0.2">
      <c r="A40" s="168">
        <v>8</v>
      </c>
      <c r="B40" s="169" t="s">
        <v>123</v>
      </c>
      <c r="C40" s="170" t="s">
        <v>124</v>
      </c>
      <c r="D40" s="171" t="s">
        <v>101</v>
      </c>
      <c r="E40" s="172"/>
      <c r="F40" s="172"/>
      <c r="G40" s="173">
        <f>E40*F40</f>
        <v>0</v>
      </c>
      <c r="O40" s="167">
        <v>2</v>
      </c>
      <c r="AA40" s="145">
        <v>1</v>
      </c>
      <c r="AB40" s="145">
        <v>1</v>
      </c>
      <c r="AC40" s="145">
        <v>1</v>
      </c>
      <c r="AZ40" s="145">
        <v>1</v>
      </c>
      <c r="BA40" s="145">
        <f>IF(AZ40=1,G40,0)</f>
        <v>0</v>
      </c>
      <c r="BB40" s="145">
        <f>IF(AZ40=2,G40,0)</f>
        <v>0</v>
      </c>
      <c r="BC40" s="145">
        <f>IF(AZ40=3,G40,0)</f>
        <v>0</v>
      </c>
      <c r="BD40" s="145">
        <f>IF(AZ40=4,G40,0)</f>
        <v>0</v>
      </c>
      <c r="BE40" s="145">
        <f>IF(AZ40=5,G40,0)</f>
        <v>0</v>
      </c>
      <c r="CA40" s="174">
        <v>1</v>
      </c>
      <c r="CB40" s="174">
        <v>1</v>
      </c>
      <c r="CZ40" s="145">
        <v>0</v>
      </c>
    </row>
    <row r="41" spans="1:104" x14ac:dyDescent="0.2">
      <c r="A41" s="168">
        <v>9</v>
      </c>
      <c r="B41" s="169" t="s">
        <v>125</v>
      </c>
      <c r="C41" s="170" t="s">
        <v>126</v>
      </c>
      <c r="D41" s="171" t="s">
        <v>101</v>
      </c>
      <c r="E41" s="172"/>
      <c r="F41" s="172"/>
      <c r="G41" s="173">
        <f>E41*F41</f>
        <v>0</v>
      </c>
      <c r="O41" s="167">
        <v>2</v>
      </c>
      <c r="AA41" s="145">
        <v>1</v>
      </c>
      <c r="AB41" s="145">
        <v>1</v>
      </c>
      <c r="AC41" s="145">
        <v>1</v>
      </c>
      <c r="AZ41" s="145">
        <v>1</v>
      </c>
      <c r="BA41" s="145">
        <f>IF(AZ41=1,G41,0)</f>
        <v>0</v>
      </c>
      <c r="BB41" s="145">
        <f>IF(AZ41=2,G41,0)</f>
        <v>0</v>
      </c>
      <c r="BC41" s="145">
        <f>IF(AZ41=3,G41,0)</f>
        <v>0</v>
      </c>
      <c r="BD41" s="145">
        <f>IF(AZ41=4,G41,0)</f>
        <v>0</v>
      </c>
      <c r="BE41" s="145">
        <f>IF(AZ41=5,G41,0)</f>
        <v>0</v>
      </c>
      <c r="CA41" s="174">
        <v>1</v>
      </c>
      <c r="CB41" s="174">
        <v>1</v>
      </c>
      <c r="CZ41" s="145">
        <v>0</v>
      </c>
    </row>
    <row r="42" spans="1:104" x14ac:dyDescent="0.2">
      <c r="A42" s="168">
        <v>10</v>
      </c>
      <c r="B42" s="169" t="s">
        <v>127</v>
      </c>
      <c r="C42" s="170" t="s">
        <v>128</v>
      </c>
      <c r="D42" s="171" t="s">
        <v>129</v>
      </c>
      <c r="E42" s="172"/>
      <c r="F42" s="172"/>
      <c r="G42" s="173">
        <f>E42*F42</f>
        <v>0</v>
      </c>
      <c r="O42" s="167">
        <v>2</v>
      </c>
      <c r="AA42" s="145">
        <v>1</v>
      </c>
      <c r="AB42" s="145">
        <v>1</v>
      </c>
      <c r="AC42" s="145">
        <v>1</v>
      </c>
      <c r="AZ42" s="145">
        <v>1</v>
      </c>
      <c r="BA42" s="145">
        <f>IF(AZ42=1,G42,0)</f>
        <v>0</v>
      </c>
      <c r="BB42" s="145">
        <f>IF(AZ42=2,G42,0)</f>
        <v>0</v>
      </c>
      <c r="BC42" s="145">
        <f>IF(AZ42=3,G42,0)</f>
        <v>0</v>
      </c>
      <c r="BD42" s="145">
        <f>IF(AZ42=4,G42,0)</f>
        <v>0</v>
      </c>
      <c r="BE42" s="145">
        <f>IF(AZ42=5,G42,0)</f>
        <v>0</v>
      </c>
      <c r="CA42" s="174">
        <v>1</v>
      </c>
      <c r="CB42" s="174">
        <v>1</v>
      </c>
      <c r="CZ42" s="145">
        <v>0</v>
      </c>
    </row>
    <row r="43" spans="1:104" x14ac:dyDescent="0.2">
      <c r="A43" s="175"/>
      <c r="B43" s="178"/>
      <c r="C43" s="231" t="s">
        <v>130</v>
      </c>
      <c r="D43" s="232"/>
      <c r="E43" s="179"/>
      <c r="F43" s="180"/>
      <c r="G43" s="181"/>
      <c r="M43" s="177" t="s">
        <v>130</v>
      </c>
      <c r="O43" s="167"/>
    </row>
    <row r="44" spans="1:104" x14ac:dyDescent="0.2">
      <c r="A44" s="168">
        <v>11</v>
      </c>
      <c r="B44" s="169" t="s">
        <v>131</v>
      </c>
      <c r="C44" s="170" t="s">
        <v>132</v>
      </c>
      <c r="D44" s="171" t="s">
        <v>101</v>
      </c>
      <c r="E44" s="172"/>
      <c r="F44" s="172"/>
      <c r="G44" s="173">
        <f>E44*F44</f>
        <v>0</v>
      </c>
      <c r="O44" s="167">
        <v>2</v>
      </c>
      <c r="AA44" s="145">
        <v>1</v>
      </c>
      <c r="AB44" s="145">
        <v>1</v>
      </c>
      <c r="AC44" s="145">
        <v>1</v>
      </c>
      <c r="AZ44" s="145">
        <v>1</v>
      </c>
      <c r="BA44" s="145">
        <f>IF(AZ44=1,G44,0)</f>
        <v>0</v>
      </c>
      <c r="BB44" s="145">
        <f>IF(AZ44=2,G44,0)</f>
        <v>0</v>
      </c>
      <c r="BC44" s="145">
        <f>IF(AZ44=3,G44,0)</f>
        <v>0</v>
      </c>
      <c r="BD44" s="145">
        <f>IF(AZ44=4,G44,0)</f>
        <v>0</v>
      </c>
      <c r="BE44" s="145">
        <f>IF(AZ44=5,G44,0)</f>
        <v>0</v>
      </c>
      <c r="CA44" s="174">
        <v>1</v>
      </c>
      <c r="CB44" s="174">
        <v>1</v>
      </c>
      <c r="CZ44" s="145">
        <v>0</v>
      </c>
    </row>
    <row r="45" spans="1:104" x14ac:dyDescent="0.2">
      <c r="A45" s="182"/>
      <c r="B45" s="183" t="s">
        <v>78</v>
      </c>
      <c r="C45" s="184" t="str">
        <f>CONCATENATE(B21," ",C21)</f>
        <v>1 Zemní práce</v>
      </c>
      <c r="D45" s="185"/>
      <c r="E45" s="186"/>
      <c r="F45" s="187"/>
      <c r="G45" s="188">
        <f>SUM(G21:G44)</f>
        <v>0</v>
      </c>
      <c r="O45" s="167">
        <v>4</v>
      </c>
      <c r="BA45" s="189">
        <f>SUM(BA21:BA44)</f>
        <v>0</v>
      </c>
      <c r="BB45" s="189">
        <f>SUM(BB21:BB44)</f>
        <v>0</v>
      </c>
      <c r="BC45" s="189">
        <f>SUM(BC21:BC44)</f>
        <v>0</v>
      </c>
      <c r="BD45" s="189">
        <f>SUM(BD21:BD44)</f>
        <v>0</v>
      </c>
      <c r="BE45" s="189">
        <f>SUM(BE21:BE44)</f>
        <v>0</v>
      </c>
    </row>
    <row r="46" spans="1:104" x14ac:dyDescent="0.2">
      <c r="A46" s="160" t="s">
        <v>74</v>
      </c>
      <c r="B46" s="161" t="s">
        <v>133</v>
      </c>
      <c r="C46" s="162" t="s">
        <v>134</v>
      </c>
      <c r="D46" s="163"/>
      <c r="E46" s="164"/>
      <c r="F46" s="164"/>
      <c r="G46" s="165"/>
      <c r="H46" s="166"/>
      <c r="I46" s="166"/>
      <c r="O46" s="167">
        <v>1</v>
      </c>
    </row>
    <row r="47" spans="1:104" x14ac:dyDescent="0.2">
      <c r="A47" s="168">
        <v>12</v>
      </c>
      <c r="B47" s="169" t="s">
        <v>135</v>
      </c>
      <c r="C47" s="170" t="s">
        <v>136</v>
      </c>
      <c r="D47" s="171" t="s">
        <v>137</v>
      </c>
      <c r="E47" s="172"/>
      <c r="F47" s="172"/>
      <c r="G47" s="173">
        <f>E47*F47</f>
        <v>0</v>
      </c>
      <c r="O47" s="167">
        <v>2</v>
      </c>
      <c r="AA47" s="145">
        <v>12</v>
      </c>
      <c r="AB47" s="145">
        <v>0</v>
      </c>
      <c r="AC47" s="145">
        <v>42</v>
      </c>
      <c r="AZ47" s="145">
        <v>1</v>
      </c>
      <c r="BA47" s="145">
        <f>IF(AZ47=1,G47,0)</f>
        <v>0</v>
      </c>
      <c r="BB47" s="145">
        <f>IF(AZ47=2,G47,0)</f>
        <v>0</v>
      </c>
      <c r="BC47" s="145">
        <f>IF(AZ47=3,G47,0)</f>
        <v>0</v>
      </c>
      <c r="BD47" s="145">
        <f>IF(AZ47=4,G47,0)</f>
        <v>0</v>
      </c>
      <c r="BE47" s="145">
        <f>IF(AZ47=5,G47,0)</f>
        <v>0</v>
      </c>
      <c r="CA47" s="174">
        <v>12</v>
      </c>
      <c r="CB47" s="174">
        <v>0</v>
      </c>
      <c r="CZ47" s="145">
        <v>0</v>
      </c>
    </row>
    <row r="48" spans="1:104" x14ac:dyDescent="0.2">
      <c r="A48" s="182"/>
      <c r="B48" s="183" t="s">
        <v>78</v>
      </c>
      <c r="C48" s="184" t="str">
        <f>CONCATENATE(B46," ",C46)</f>
        <v>11 Přípravné a přidružené práce</v>
      </c>
      <c r="D48" s="185"/>
      <c r="E48" s="186"/>
      <c r="F48" s="187"/>
      <c r="G48" s="188">
        <f>SUM(G46:G47)</f>
        <v>0</v>
      </c>
      <c r="O48" s="167">
        <v>4</v>
      </c>
      <c r="BA48" s="189">
        <f>SUM(BA46:BA47)</f>
        <v>0</v>
      </c>
      <c r="BB48" s="189">
        <f>SUM(BB46:BB47)</f>
        <v>0</v>
      </c>
      <c r="BC48" s="189">
        <f>SUM(BC46:BC47)</f>
        <v>0</v>
      </c>
      <c r="BD48" s="189">
        <f>SUM(BD46:BD47)</f>
        <v>0</v>
      </c>
      <c r="BE48" s="189">
        <f>SUM(BE46:BE47)</f>
        <v>0</v>
      </c>
    </row>
    <row r="49" spans="1:104" x14ac:dyDescent="0.2">
      <c r="A49" s="160" t="s">
        <v>74</v>
      </c>
      <c r="B49" s="161" t="s">
        <v>138</v>
      </c>
      <c r="C49" s="162" t="s">
        <v>139</v>
      </c>
      <c r="D49" s="163"/>
      <c r="E49" s="164"/>
      <c r="F49" s="164"/>
      <c r="G49" s="165"/>
      <c r="H49" s="166"/>
      <c r="I49" s="166"/>
      <c r="O49" s="167">
        <v>1</v>
      </c>
    </row>
    <row r="50" spans="1:104" x14ac:dyDescent="0.2">
      <c r="A50" s="168">
        <v>13</v>
      </c>
      <c r="B50" s="169" t="s">
        <v>140</v>
      </c>
      <c r="C50" s="170" t="s">
        <v>141</v>
      </c>
      <c r="D50" s="171" t="s">
        <v>101</v>
      </c>
      <c r="E50" s="172"/>
      <c r="F50" s="172"/>
      <c r="G50" s="173">
        <f>E50*F50</f>
        <v>0</v>
      </c>
      <c r="O50" s="167">
        <v>2</v>
      </c>
      <c r="AA50" s="145">
        <v>1</v>
      </c>
      <c r="AB50" s="145">
        <v>1</v>
      </c>
      <c r="AC50" s="145">
        <v>1</v>
      </c>
      <c r="AZ50" s="145">
        <v>1</v>
      </c>
      <c r="BA50" s="145">
        <f>IF(AZ50=1,G50,0)</f>
        <v>0</v>
      </c>
      <c r="BB50" s="145">
        <f>IF(AZ50=2,G50,0)</f>
        <v>0</v>
      </c>
      <c r="BC50" s="145">
        <f>IF(AZ50=3,G50,0)</f>
        <v>0</v>
      </c>
      <c r="BD50" s="145">
        <f>IF(AZ50=4,G50,0)</f>
        <v>0</v>
      </c>
      <c r="BE50" s="145">
        <f>IF(AZ50=5,G50,0)</f>
        <v>0</v>
      </c>
      <c r="CA50" s="174">
        <v>1</v>
      </c>
      <c r="CB50" s="174">
        <v>1</v>
      </c>
      <c r="CZ50" s="145">
        <v>1.665</v>
      </c>
    </row>
    <row r="51" spans="1:104" x14ac:dyDescent="0.2">
      <c r="A51" s="175"/>
      <c r="B51" s="178"/>
      <c r="C51" s="231" t="s">
        <v>110</v>
      </c>
      <c r="D51" s="232"/>
      <c r="E51" s="179"/>
      <c r="F51" s="180"/>
      <c r="G51" s="181"/>
      <c r="M51" s="177" t="s">
        <v>110</v>
      </c>
      <c r="O51" s="167"/>
    </row>
    <row r="52" spans="1:104" x14ac:dyDescent="0.2">
      <c r="A52" s="175"/>
      <c r="B52" s="178"/>
      <c r="C52" s="231" t="s">
        <v>111</v>
      </c>
      <c r="D52" s="232"/>
      <c r="E52" s="179"/>
      <c r="F52" s="180"/>
      <c r="G52" s="181"/>
      <c r="M52" s="177" t="s">
        <v>111</v>
      </c>
      <c r="O52" s="167"/>
    </row>
    <row r="53" spans="1:104" x14ac:dyDescent="0.2">
      <c r="A53" s="168">
        <v>14</v>
      </c>
      <c r="B53" s="169" t="s">
        <v>142</v>
      </c>
      <c r="C53" s="170" t="s">
        <v>143</v>
      </c>
      <c r="D53" s="171" t="s">
        <v>129</v>
      </c>
      <c r="E53" s="172"/>
      <c r="F53" s="172"/>
      <c r="G53" s="173">
        <f>E53*F53</f>
        <v>0</v>
      </c>
      <c r="O53" s="167">
        <v>2</v>
      </c>
      <c r="AA53" s="145">
        <v>1</v>
      </c>
      <c r="AB53" s="145">
        <v>1</v>
      </c>
      <c r="AC53" s="145">
        <v>1</v>
      </c>
      <c r="AZ53" s="145">
        <v>1</v>
      </c>
      <c r="BA53" s="145">
        <f>IF(AZ53=1,G53,0)</f>
        <v>0</v>
      </c>
      <c r="BB53" s="145">
        <f>IF(AZ53=2,G53,0)</f>
        <v>0</v>
      </c>
      <c r="BC53" s="145">
        <f>IF(AZ53=3,G53,0)</f>
        <v>0</v>
      </c>
      <c r="BD53" s="145">
        <f>IF(AZ53=4,G53,0)</f>
        <v>0</v>
      </c>
      <c r="BE53" s="145">
        <f>IF(AZ53=5,G53,0)</f>
        <v>0</v>
      </c>
      <c r="CA53" s="174">
        <v>1</v>
      </c>
      <c r="CB53" s="174">
        <v>1</v>
      </c>
      <c r="CZ53" s="145">
        <v>1.8000000000000001E-4</v>
      </c>
    </row>
    <row r="54" spans="1:104" x14ac:dyDescent="0.2">
      <c r="A54" s="175"/>
      <c r="B54" s="178"/>
      <c r="C54" s="231" t="s">
        <v>144</v>
      </c>
      <c r="D54" s="232"/>
      <c r="E54" s="179"/>
      <c r="F54" s="180"/>
      <c r="G54" s="181"/>
      <c r="M54" s="177" t="s">
        <v>144</v>
      </c>
      <c r="O54" s="167"/>
    </row>
    <row r="55" spans="1:104" x14ac:dyDescent="0.2">
      <c r="A55" s="175"/>
      <c r="B55" s="178"/>
      <c r="C55" s="231" t="s">
        <v>145</v>
      </c>
      <c r="D55" s="232"/>
      <c r="E55" s="179"/>
      <c r="F55" s="180"/>
      <c r="G55" s="181"/>
      <c r="M55" s="177" t="s">
        <v>145</v>
      </c>
      <c r="O55" s="167"/>
    </row>
    <row r="56" spans="1:104" x14ac:dyDescent="0.2">
      <c r="A56" s="168">
        <v>15</v>
      </c>
      <c r="B56" s="169" t="s">
        <v>146</v>
      </c>
      <c r="C56" s="170" t="s">
        <v>147</v>
      </c>
      <c r="D56" s="171" t="s">
        <v>101</v>
      </c>
      <c r="E56" s="172"/>
      <c r="F56" s="172"/>
      <c r="G56" s="173">
        <f>E56*F56</f>
        <v>0</v>
      </c>
      <c r="O56" s="167">
        <v>2</v>
      </c>
      <c r="AA56" s="145">
        <v>1</v>
      </c>
      <c r="AB56" s="145">
        <v>1</v>
      </c>
      <c r="AC56" s="145">
        <v>1</v>
      </c>
      <c r="AZ56" s="145">
        <v>1</v>
      </c>
      <c r="BA56" s="145">
        <f>IF(AZ56=1,G56,0)</f>
        <v>0</v>
      </c>
      <c r="BB56" s="145">
        <f>IF(AZ56=2,G56,0)</f>
        <v>0</v>
      </c>
      <c r="BC56" s="145">
        <f>IF(AZ56=3,G56,0)</f>
        <v>0</v>
      </c>
      <c r="BD56" s="145">
        <f>IF(AZ56=4,G56,0)</f>
        <v>0</v>
      </c>
      <c r="BE56" s="145">
        <f>IF(AZ56=5,G56,0)</f>
        <v>0</v>
      </c>
      <c r="CA56" s="174">
        <v>1</v>
      </c>
      <c r="CB56" s="174">
        <v>1</v>
      </c>
      <c r="CZ56" s="145">
        <v>2.5249999999999999</v>
      </c>
    </row>
    <row r="57" spans="1:104" x14ac:dyDescent="0.2">
      <c r="A57" s="175"/>
      <c r="B57" s="178"/>
      <c r="C57" s="231" t="s">
        <v>102</v>
      </c>
      <c r="D57" s="232"/>
      <c r="E57" s="179"/>
      <c r="F57" s="180"/>
      <c r="G57" s="181"/>
      <c r="M57" s="177" t="s">
        <v>102</v>
      </c>
      <c r="O57" s="167"/>
    </row>
    <row r="58" spans="1:104" x14ac:dyDescent="0.2">
      <c r="A58" s="175"/>
      <c r="B58" s="178"/>
      <c r="C58" s="231" t="s">
        <v>103</v>
      </c>
      <c r="D58" s="232"/>
      <c r="E58" s="179"/>
      <c r="F58" s="180"/>
      <c r="G58" s="181"/>
      <c r="M58" s="177" t="s">
        <v>103</v>
      </c>
      <c r="O58" s="167"/>
    </row>
    <row r="59" spans="1:104" x14ac:dyDescent="0.2">
      <c r="A59" s="175"/>
      <c r="B59" s="178"/>
      <c r="C59" s="231" t="s">
        <v>104</v>
      </c>
      <c r="D59" s="232"/>
      <c r="E59" s="179"/>
      <c r="F59" s="180"/>
      <c r="G59" s="181"/>
      <c r="M59" s="177" t="s">
        <v>104</v>
      </c>
      <c r="O59" s="167"/>
    </row>
    <row r="60" spans="1:104" x14ac:dyDescent="0.2">
      <c r="A60" s="175"/>
      <c r="B60" s="178"/>
      <c r="C60" s="231" t="s">
        <v>105</v>
      </c>
      <c r="D60" s="232"/>
      <c r="E60" s="179"/>
      <c r="F60" s="180"/>
      <c r="G60" s="181"/>
      <c r="M60" s="177" t="s">
        <v>105</v>
      </c>
      <c r="O60" s="167"/>
    </row>
    <row r="61" spans="1:104" x14ac:dyDescent="0.2">
      <c r="A61" s="175"/>
      <c r="B61" s="178"/>
      <c r="C61" s="233" t="s">
        <v>148</v>
      </c>
      <c r="D61" s="232"/>
      <c r="E61" s="202"/>
      <c r="F61" s="180"/>
      <c r="G61" s="181"/>
      <c r="M61" s="177" t="s">
        <v>148</v>
      </c>
      <c r="O61" s="167"/>
    </row>
    <row r="62" spans="1:104" x14ac:dyDescent="0.2">
      <c r="A62" s="175"/>
      <c r="B62" s="178"/>
      <c r="C62" s="231" t="s">
        <v>149</v>
      </c>
      <c r="D62" s="232"/>
      <c r="E62" s="179"/>
      <c r="F62" s="180"/>
      <c r="G62" s="181"/>
      <c r="M62" s="177" t="s">
        <v>149</v>
      </c>
      <c r="O62" s="167"/>
    </row>
    <row r="63" spans="1:104" x14ac:dyDescent="0.2">
      <c r="A63" s="168">
        <v>16</v>
      </c>
      <c r="B63" s="169" t="s">
        <v>150</v>
      </c>
      <c r="C63" s="170" t="s">
        <v>151</v>
      </c>
      <c r="D63" s="171" t="s">
        <v>129</v>
      </c>
      <c r="E63" s="172"/>
      <c r="F63" s="172"/>
      <c r="G63" s="173">
        <f>E63*F63</f>
        <v>0</v>
      </c>
      <c r="O63" s="167">
        <v>2</v>
      </c>
      <c r="AA63" s="145">
        <v>3</v>
      </c>
      <c r="AB63" s="145">
        <v>1</v>
      </c>
      <c r="AC63" s="145">
        <v>69366198</v>
      </c>
      <c r="AZ63" s="145">
        <v>1</v>
      </c>
      <c r="BA63" s="145">
        <f>IF(AZ63=1,G63,0)</f>
        <v>0</v>
      </c>
      <c r="BB63" s="145">
        <f>IF(AZ63=2,G63,0)</f>
        <v>0</v>
      </c>
      <c r="BC63" s="145">
        <f>IF(AZ63=3,G63,0)</f>
        <v>0</v>
      </c>
      <c r="BD63" s="145">
        <f>IF(AZ63=4,G63,0)</f>
        <v>0</v>
      </c>
      <c r="BE63" s="145">
        <f>IF(AZ63=5,G63,0)</f>
        <v>0</v>
      </c>
      <c r="CA63" s="174">
        <v>3</v>
      </c>
      <c r="CB63" s="174">
        <v>1</v>
      </c>
      <c r="CZ63" s="145">
        <v>2.9999999999999997E-4</v>
      </c>
    </row>
    <row r="64" spans="1:104" x14ac:dyDescent="0.2">
      <c r="A64" s="175"/>
      <c r="B64" s="178"/>
      <c r="C64" s="231" t="s">
        <v>152</v>
      </c>
      <c r="D64" s="232"/>
      <c r="E64" s="179"/>
      <c r="F64" s="180"/>
      <c r="G64" s="181"/>
      <c r="M64" s="177" t="s">
        <v>152</v>
      </c>
      <c r="O64" s="167"/>
    </row>
    <row r="65" spans="1:104" x14ac:dyDescent="0.2">
      <c r="A65" s="182"/>
      <c r="B65" s="183" t="s">
        <v>78</v>
      </c>
      <c r="C65" s="184" t="str">
        <f>CONCATENATE(B49," ",C49)</f>
        <v>2 Základy a zvláštní zakládání</v>
      </c>
      <c r="D65" s="185"/>
      <c r="E65" s="186"/>
      <c r="F65" s="187"/>
      <c r="G65" s="188">
        <f>SUM(G49:G64)</f>
        <v>0</v>
      </c>
      <c r="O65" s="167">
        <v>4</v>
      </c>
      <c r="BA65" s="189">
        <f>SUM(BA49:BA64)</f>
        <v>0</v>
      </c>
      <c r="BB65" s="189">
        <f>SUM(BB49:BB64)</f>
        <v>0</v>
      </c>
      <c r="BC65" s="189">
        <f>SUM(BC49:BC64)</f>
        <v>0</v>
      </c>
      <c r="BD65" s="189">
        <f>SUM(BD49:BD64)</f>
        <v>0</v>
      </c>
      <c r="BE65" s="189">
        <f>SUM(BE49:BE64)</f>
        <v>0</v>
      </c>
    </row>
    <row r="66" spans="1:104" x14ac:dyDescent="0.2">
      <c r="A66" s="160" t="s">
        <v>74</v>
      </c>
      <c r="B66" s="161" t="s">
        <v>153</v>
      </c>
      <c r="C66" s="162" t="s">
        <v>154</v>
      </c>
      <c r="D66" s="163"/>
      <c r="E66" s="164"/>
      <c r="F66" s="164"/>
      <c r="G66" s="165"/>
      <c r="H66" s="166"/>
      <c r="I66" s="166"/>
      <c r="O66" s="167">
        <v>1</v>
      </c>
    </row>
    <row r="67" spans="1:104" x14ac:dyDescent="0.2">
      <c r="A67" s="168">
        <v>17</v>
      </c>
      <c r="B67" s="169" t="s">
        <v>155</v>
      </c>
      <c r="C67" s="170" t="s">
        <v>156</v>
      </c>
      <c r="D67" s="171" t="s">
        <v>129</v>
      </c>
      <c r="E67" s="172"/>
      <c r="F67" s="172"/>
      <c r="G67" s="173">
        <f>E67*F67</f>
        <v>0</v>
      </c>
      <c r="O67" s="167">
        <v>2</v>
      </c>
      <c r="AA67" s="145">
        <v>1</v>
      </c>
      <c r="AB67" s="145">
        <v>1</v>
      </c>
      <c r="AC67" s="145">
        <v>1</v>
      </c>
      <c r="AZ67" s="145">
        <v>1</v>
      </c>
      <c r="BA67" s="145">
        <f>IF(AZ67=1,G67,0)</f>
        <v>0</v>
      </c>
      <c r="BB67" s="145">
        <f>IF(AZ67=2,G67,0)</f>
        <v>0</v>
      </c>
      <c r="BC67" s="145">
        <f>IF(AZ67=3,G67,0)</f>
        <v>0</v>
      </c>
      <c r="BD67" s="145">
        <f>IF(AZ67=4,G67,0)</f>
        <v>0</v>
      </c>
      <c r="BE67" s="145">
        <f>IF(AZ67=5,G67,0)</f>
        <v>0</v>
      </c>
      <c r="CA67" s="174">
        <v>1</v>
      </c>
      <c r="CB67" s="174">
        <v>1</v>
      </c>
      <c r="CZ67" s="145">
        <v>0.2205</v>
      </c>
    </row>
    <row r="68" spans="1:104" x14ac:dyDescent="0.2">
      <c r="A68" s="175"/>
      <c r="B68" s="178"/>
      <c r="C68" s="231" t="s">
        <v>157</v>
      </c>
      <c r="D68" s="232"/>
      <c r="E68" s="179"/>
      <c r="F68" s="180"/>
      <c r="G68" s="181"/>
      <c r="M68" s="177" t="s">
        <v>157</v>
      </c>
      <c r="O68" s="167"/>
    </row>
    <row r="69" spans="1:104" x14ac:dyDescent="0.2">
      <c r="A69" s="175"/>
      <c r="B69" s="178"/>
      <c r="C69" s="231" t="s">
        <v>158</v>
      </c>
      <c r="D69" s="232"/>
      <c r="E69" s="179"/>
      <c r="F69" s="180"/>
      <c r="G69" s="181"/>
      <c r="M69" s="177" t="s">
        <v>158</v>
      </c>
      <c r="O69" s="167"/>
    </row>
    <row r="70" spans="1:104" ht="22.5" x14ac:dyDescent="0.2">
      <c r="A70" s="168">
        <v>18</v>
      </c>
      <c r="B70" s="169" t="s">
        <v>159</v>
      </c>
      <c r="C70" s="170" t="s">
        <v>160</v>
      </c>
      <c r="D70" s="171" t="s">
        <v>161</v>
      </c>
      <c r="E70" s="172"/>
      <c r="F70" s="172"/>
      <c r="G70" s="173">
        <f>E70*F70</f>
        <v>0</v>
      </c>
      <c r="O70" s="167">
        <v>2</v>
      </c>
      <c r="AA70" s="145">
        <v>1</v>
      </c>
      <c r="AB70" s="145">
        <v>1</v>
      </c>
      <c r="AC70" s="145">
        <v>1</v>
      </c>
      <c r="AZ70" s="145">
        <v>1</v>
      </c>
      <c r="BA70" s="145">
        <f>IF(AZ70=1,G70,0)</f>
        <v>0</v>
      </c>
      <c r="BB70" s="145">
        <f>IF(AZ70=2,G70,0)</f>
        <v>0</v>
      </c>
      <c r="BC70" s="145">
        <f>IF(AZ70=3,G70,0)</f>
        <v>0</v>
      </c>
      <c r="BD70" s="145">
        <f>IF(AZ70=4,G70,0)</f>
        <v>0</v>
      </c>
      <c r="BE70" s="145">
        <f>IF(AZ70=5,G70,0)</f>
        <v>0</v>
      </c>
      <c r="CA70" s="174">
        <v>1</v>
      </c>
      <c r="CB70" s="174">
        <v>1</v>
      </c>
      <c r="CZ70" s="145">
        <v>1.0662499999999999</v>
      </c>
    </row>
    <row r="71" spans="1:104" x14ac:dyDescent="0.2">
      <c r="A71" s="175"/>
      <c r="B71" s="178"/>
      <c r="C71" s="231" t="s">
        <v>162</v>
      </c>
      <c r="D71" s="232"/>
      <c r="E71" s="179"/>
      <c r="F71" s="180"/>
      <c r="G71" s="181"/>
      <c r="M71" s="177" t="s">
        <v>162</v>
      </c>
      <c r="O71" s="167"/>
    </row>
    <row r="72" spans="1:104" x14ac:dyDescent="0.2">
      <c r="A72" s="168">
        <v>19</v>
      </c>
      <c r="B72" s="169" t="s">
        <v>163</v>
      </c>
      <c r="C72" s="170" t="s">
        <v>164</v>
      </c>
      <c r="D72" s="171" t="s">
        <v>129</v>
      </c>
      <c r="E72" s="172"/>
      <c r="F72" s="172"/>
      <c r="G72" s="173">
        <f>E72*F72</f>
        <v>0</v>
      </c>
      <c r="O72" s="167">
        <v>2</v>
      </c>
      <c r="AA72" s="145">
        <v>2</v>
      </c>
      <c r="AB72" s="145">
        <v>1</v>
      </c>
      <c r="AC72" s="145">
        <v>1</v>
      </c>
      <c r="AZ72" s="145">
        <v>1</v>
      </c>
      <c r="BA72" s="145">
        <f>IF(AZ72=1,G72,0)</f>
        <v>0</v>
      </c>
      <c r="BB72" s="145">
        <f>IF(AZ72=2,G72,0)</f>
        <v>0</v>
      </c>
      <c r="BC72" s="145">
        <f>IF(AZ72=3,G72,0)</f>
        <v>0</v>
      </c>
      <c r="BD72" s="145">
        <f>IF(AZ72=4,G72,0)</f>
        <v>0</v>
      </c>
      <c r="BE72" s="145">
        <f>IF(AZ72=5,G72,0)</f>
        <v>0</v>
      </c>
      <c r="CA72" s="174">
        <v>2</v>
      </c>
      <c r="CB72" s="174">
        <v>1</v>
      </c>
      <c r="CZ72" s="145">
        <v>0</v>
      </c>
    </row>
    <row r="73" spans="1:104" x14ac:dyDescent="0.2">
      <c r="A73" s="175"/>
      <c r="B73" s="178"/>
      <c r="C73" s="231" t="s">
        <v>165</v>
      </c>
      <c r="D73" s="232"/>
      <c r="E73" s="179"/>
      <c r="F73" s="180"/>
      <c r="G73" s="181"/>
      <c r="M73" s="177" t="s">
        <v>165</v>
      </c>
      <c r="O73" s="167"/>
    </row>
    <row r="74" spans="1:104" x14ac:dyDescent="0.2">
      <c r="A74" s="175"/>
      <c r="B74" s="178"/>
      <c r="C74" s="231" t="s">
        <v>166</v>
      </c>
      <c r="D74" s="232"/>
      <c r="E74" s="179"/>
      <c r="F74" s="180"/>
      <c r="G74" s="181"/>
      <c r="M74" s="177" t="s">
        <v>166</v>
      </c>
      <c r="O74" s="167"/>
    </row>
    <row r="75" spans="1:104" x14ac:dyDescent="0.2">
      <c r="A75" s="168">
        <v>20</v>
      </c>
      <c r="B75" s="169" t="s">
        <v>167</v>
      </c>
      <c r="C75" s="170" t="s">
        <v>168</v>
      </c>
      <c r="D75" s="171" t="s">
        <v>101</v>
      </c>
      <c r="E75" s="172"/>
      <c r="F75" s="172"/>
      <c r="G75" s="173">
        <f>E75*F75</f>
        <v>0</v>
      </c>
      <c r="O75" s="167">
        <v>2</v>
      </c>
      <c r="AA75" s="145">
        <v>12</v>
      </c>
      <c r="AB75" s="145">
        <v>0</v>
      </c>
      <c r="AC75" s="145">
        <v>46</v>
      </c>
      <c r="AZ75" s="145">
        <v>1</v>
      </c>
      <c r="BA75" s="145">
        <f>IF(AZ75=1,G75,0)</f>
        <v>0</v>
      </c>
      <c r="BB75" s="145">
        <f>IF(AZ75=2,G75,0)</f>
        <v>0</v>
      </c>
      <c r="BC75" s="145">
        <f>IF(AZ75=3,G75,0)</f>
        <v>0</v>
      </c>
      <c r="BD75" s="145">
        <f>IF(AZ75=4,G75,0)</f>
        <v>0</v>
      </c>
      <c r="BE75" s="145">
        <f>IF(AZ75=5,G75,0)</f>
        <v>0</v>
      </c>
      <c r="CA75" s="174">
        <v>12</v>
      </c>
      <c r="CB75" s="174">
        <v>0</v>
      </c>
      <c r="CZ75" s="145">
        <v>0</v>
      </c>
    </row>
    <row r="76" spans="1:104" x14ac:dyDescent="0.2">
      <c r="A76" s="175"/>
      <c r="B76" s="178"/>
      <c r="C76" s="231" t="s">
        <v>169</v>
      </c>
      <c r="D76" s="232"/>
      <c r="E76" s="179"/>
      <c r="F76" s="180"/>
      <c r="G76" s="181"/>
      <c r="M76" s="177" t="s">
        <v>169</v>
      </c>
      <c r="O76" s="167"/>
    </row>
    <row r="77" spans="1:104" x14ac:dyDescent="0.2">
      <c r="A77" s="175"/>
      <c r="B77" s="178"/>
      <c r="C77" s="231" t="s">
        <v>170</v>
      </c>
      <c r="D77" s="232"/>
      <c r="E77" s="179"/>
      <c r="F77" s="180"/>
      <c r="G77" s="181"/>
      <c r="M77" s="177" t="s">
        <v>170</v>
      </c>
      <c r="O77" s="167"/>
    </row>
    <row r="78" spans="1:104" x14ac:dyDescent="0.2">
      <c r="A78" s="182"/>
      <c r="B78" s="183" t="s">
        <v>78</v>
      </c>
      <c r="C78" s="184" t="str">
        <f>CONCATENATE(B66," ",C66)</f>
        <v>5 Komunikace</v>
      </c>
      <c r="D78" s="185"/>
      <c r="E78" s="186"/>
      <c r="F78" s="187"/>
      <c r="G78" s="188">
        <f>SUM(G66:G77)</f>
        <v>0</v>
      </c>
      <c r="O78" s="167">
        <v>4</v>
      </c>
      <c r="BA78" s="189">
        <f>SUM(BA66:BA77)</f>
        <v>0</v>
      </c>
      <c r="BB78" s="189">
        <f>SUM(BB66:BB77)</f>
        <v>0</v>
      </c>
      <c r="BC78" s="189">
        <f>SUM(BC66:BC77)</f>
        <v>0</v>
      </c>
      <c r="BD78" s="189">
        <f>SUM(BD66:BD77)</f>
        <v>0</v>
      </c>
      <c r="BE78" s="189">
        <f>SUM(BE66:BE77)</f>
        <v>0</v>
      </c>
    </row>
    <row r="79" spans="1:104" x14ac:dyDescent="0.2">
      <c r="A79" s="160" t="s">
        <v>74</v>
      </c>
      <c r="B79" s="161" t="s">
        <v>171</v>
      </c>
      <c r="C79" s="162" t="s">
        <v>172</v>
      </c>
      <c r="D79" s="163"/>
      <c r="E79" s="164"/>
      <c r="F79" s="164"/>
      <c r="G79" s="165"/>
      <c r="H79" s="166"/>
      <c r="I79" s="166"/>
      <c r="O79" s="167">
        <v>1</v>
      </c>
    </row>
    <row r="80" spans="1:104" ht="22.5" x14ac:dyDescent="0.2">
      <c r="A80" s="168">
        <v>21</v>
      </c>
      <c r="B80" s="169" t="s">
        <v>173</v>
      </c>
      <c r="C80" s="170" t="s">
        <v>174</v>
      </c>
      <c r="D80" s="171" t="s">
        <v>175</v>
      </c>
      <c r="E80" s="172"/>
      <c r="F80" s="172"/>
      <c r="G80" s="173">
        <f>E80*F80</f>
        <v>0</v>
      </c>
      <c r="O80" s="167">
        <v>2</v>
      </c>
      <c r="AA80" s="145">
        <v>2</v>
      </c>
      <c r="AB80" s="145">
        <v>1</v>
      </c>
      <c r="AC80" s="145">
        <v>1</v>
      </c>
      <c r="AZ80" s="145">
        <v>1</v>
      </c>
      <c r="BA80" s="145">
        <f>IF(AZ80=1,G80,0)</f>
        <v>0</v>
      </c>
      <c r="BB80" s="145">
        <f>IF(AZ80=2,G80,0)</f>
        <v>0</v>
      </c>
      <c r="BC80" s="145">
        <f>IF(AZ80=3,G80,0)</f>
        <v>0</v>
      </c>
      <c r="BD80" s="145">
        <f>IF(AZ80=4,G80,0)</f>
        <v>0</v>
      </c>
      <c r="BE80" s="145">
        <f>IF(AZ80=5,G80,0)</f>
        <v>0</v>
      </c>
      <c r="CA80" s="174">
        <v>2</v>
      </c>
      <c r="CB80" s="174">
        <v>1</v>
      </c>
      <c r="CZ80" s="145">
        <v>0.18629999999999999</v>
      </c>
    </row>
    <row r="81" spans="1:104" x14ac:dyDescent="0.2">
      <c r="A81" s="175"/>
      <c r="B81" s="176"/>
      <c r="C81" s="223" t="s">
        <v>176</v>
      </c>
      <c r="D81" s="224"/>
      <c r="E81" s="224"/>
      <c r="F81" s="224"/>
      <c r="G81" s="225"/>
      <c r="L81" s="177" t="s">
        <v>176</v>
      </c>
      <c r="O81" s="167">
        <v>3</v>
      </c>
    </row>
    <row r="82" spans="1:104" x14ac:dyDescent="0.2">
      <c r="A82" s="175"/>
      <c r="B82" s="176"/>
      <c r="C82" s="223" t="s">
        <v>177</v>
      </c>
      <c r="D82" s="224"/>
      <c r="E82" s="224"/>
      <c r="F82" s="224"/>
      <c r="G82" s="225"/>
      <c r="L82" s="177" t="s">
        <v>177</v>
      </c>
      <c r="O82" s="167">
        <v>3</v>
      </c>
    </row>
    <row r="83" spans="1:104" x14ac:dyDescent="0.2">
      <c r="A83" s="168">
        <v>22</v>
      </c>
      <c r="B83" s="169" t="s">
        <v>178</v>
      </c>
      <c r="C83" s="170" t="s">
        <v>179</v>
      </c>
      <c r="D83" s="171" t="s">
        <v>77</v>
      </c>
      <c r="E83" s="172"/>
      <c r="F83" s="172"/>
      <c r="G83" s="173">
        <f>E83*F83</f>
        <v>0</v>
      </c>
      <c r="O83" s="167">
        <v>2</v>
      </c>
      <c r="AA83" s="145">
        <v>12</v>
      </c>
      <c r="AB83" s="145">
        <v>0</v>
      </c>
      <c r="AC83" s="145">
        <v>58</v>
      </c>
      <c r="AZ83" s="145">
        <v>1</v>
      </c>
      <c r="BA83" s="145">
        <f>IF(AZ83=1,G83,0)</f>
        <v>0</v>
      </c>
      <c r="BB83" s="145">
        <f>IF(AZ83=2,G83,0)</f>
        <v>0</v>
      </c>
      <c r="BC83" s="145">
        <f>IF(AZ83=3,G83,0)</f>
        <v>0</v>
      </c>
      <c r="BD83" s="145">
        <f>IF(AZ83=4,G83,0)</f>
        <v>0</v>
      </c>
      <c r="BE83" s="145">
        <f>IF(AZ83=5,G83,0)</f>
        <v>0</v>
      </c>
      <c r="CA83" s="174">
        <v>12</v>
      </c>
      <c r="CB83" s="174">
        <v>0</v>
      </c>
      <c r="CZ83" s="145">
        <v>0</v>
      </c>
    </row>
    <row r="84" spans="1:104" x14ac:dyDescent="0.2">
      <c r="A84" s="182"/>
      <c r="B84" s="183" t="s">
        <v>78</v>
      </c>
      <c r="C84" s="184" t="str">
        <f>CONCATENATE(B79," ",C79)</f>
        <v>8 Trubní vedení</v>
      </c>
      <c r="D84" s="185"/>
      <c r="E84" s="186"/>
      <c r="F84" s="187"/>
      <c r="G84" s="188">
        <f>SUM(G79:G83)</f>
        <v>0</v>
      </c>
      <c r="O84" s="167">
        <v>4</v>
      </c>
      <c r="BA84" s="189">
        <f>SUM(BA79:BA83)</f>
        <v>0</v>
      </c>
      <c r="BB84" s="189">
        <f>SUM(BB79:BB83)</f>
        <v>0</v>
      </c>
      <c r="BC84" s="189">
        <f>SUM(BC79:BC83)</f>
        <v>0</v>
      </c>
      <c r="BD84" s="189">
        <f>SUM(BD79:BD83)</f>
        <v>0</v>
      </c>
      <c r="BE84" s="189">
        <f>SUM(BE79:BE83)</f>
        <v>0</v>
      </c>
    </row>
    <row r="85" spans="1:104" x14ac:dyDescent="0.2">
      <c r="A85" s="160" t="s">
        <v>74</v>
      </c>
      <c r="B85" s="161" t="s">
        <v>180</v>
      </c>
      <c r="C85" s="162" t="s">
        <v>181</v>
      </c>
      <c r="D85" s="163"/>
      <c r="E85" s="164"/>
      <c r="F85" s="164"/>
      <c r="G85" s="165"/>
      <c r="H85" s="166"/>
      <c r="I85" s="166"/>
      <c r="O85" s="167">
        <v>1</v>
      </c>
    </row>
    <row r="86" spans="1:104" x14ac:dyDescent="0.2">
      <c r="A86" s="168">
        <v>23</v>
      </c>
      <c r="B86" s="169" t="s">
        <v>182</v>
      </c>
      <c r="C86" s="170" t="s">
        <v>183</v>
      </c>
      <c r="D86" s="171" t="s">
        <v>86</v>
      </c>
      <c r="E86" s="172"/>
      <c r="F86" s="172"/>
      <c r="G86" s="173">
        <f>E86*F86</f>
        <v>0</v>
      </c>
      <c r="O86" s="167">
        <v>2</v>
      </c>
      <c r="AA86" s="145">
        <v>12</v>
      </c>
      <c r="AB86" s="145">
        <v>0</v>
      </c>
      <c r="AC86" s="145">
        <v>62</v>
      </c>
      <c r="AZ86" s="145">
        <v>1</v>
      </c>
      <c r="BA86" s="145">
        <f>IF(AZ86=1,G86,0)</f>
        <v>0</v>
      </c>
      <c r="BB86" s="145">
        <f>IF(AZ86=2,G86,0)</f>
        <v>0</v>
      </c>
      <c r="BC86" s="145">
        <f>IF(AZ86=3,G86,0)</f>
        <v>0</v>
      </c>
      <c r="BD86" s="145">
        <f>IF(AZ86=4,G86,0)</f>
        <v>0</v>
      </c>
      <c r="BE86" s="145">
        <f>IF(AZ86=5,G86,0)</f>
        <v>0</v>
      </c>
      <c r="CA86" s="174">
        <v>12</v>
      </c>
      <c r="CB86" s="174">
        <v>0</v>
      </c>
      <c r="CZ86" s="145">
        <v>0</v>
      </c>
    </row>
    <row r="87" spans="1:104" ht="22.5" x14ac:dyDescent="0.2">
      <c r="A87" s="175"/>
      <c r="B87" s="176"/>
      <c r="C87" s="223" t="s">
        <v>184</v>
      </c>
      <c r="D87" s="224"/>
      <c r="E87" s="224"/>
      <c r="F87" s="224"/>
      <c r="G87" s="225"/>
      <c r="L87" s="177" t="s">
        <v>184</v>
      </c>
      <c r="O87" s="167">
        <v>3</v>
      </c>
    </row>
    <row r="88" spans="1:104" x14ac:dyDescent="0.2">
      <c r="A88" s="175"/>
      <c r="B88" s="176"/>
      <c r="C88" s="223" t="s">
        <v>185</v>
      </c>
      <c r="D88" s="224"/>
      <c r="E88" s="224"/>
      <c r="F88" s="224"/>
      <c r="G88" s="225"/>
      <c r="L88" s="177" t="s">
        <v>185</v>
      </c>
      <c r="O88" s="167">
        <v>3</v>
      </c>
    </row>
    <row r="89" spans="1:104" ht="22.5" x14ac:dyDescent="0.2">
      <c r="A89" s="168">
        <v>24</v>
      </c>
      <c r="B89" s="169" t="s">
        <v>186</v>
      </c>
      <c r="C89" s="170" t="s">
        <v>187</v>
      </c>
      <c r="D89" s="171" t="s">
        <v>77</v>
      </c>
      <c r="E89" s="172"/>
      <c r="F89" s="172"/>
      <c r="G89" s="173">
        <f>E89*F89</f>
        <v>0</v>
      </c>
      <c r="O89" s="167">
        <v>2</v>
      </c>
      <c r="AA89" s="145">
        <v>12</v>
      </c>
      <c r="AB89" s="145">
        <v>0</v>
      </c>
      <c r="AC89" s="145">
        <v>63</v>
      </c>
      <c r="AZ89" s="145">
        <v>1</v>
      </c>
      <c r="BA89" s="145">
        <f>IF(AZ89=1,G89,0)</f>
        <v>0</v>
      </c>
      <c r="BB89" s="145">
        <f>IF(AZ89=2,G89,0)</f>
        <v>0</v>
      </c>
      <c r="BC89" s="145">
        <f>IF(AZ89=3,G89,0)</f>
        <v>0</v>
      </c>
      <c r="BD89" s="145">
        <f>IF(AZ89=4,G89,0)</f>
        <v>0</v>
      </c>
      <c r="BE89" s="145">
        <f>IF(AZ89=5,G89,0)</f>
        <v>0</v>
      </c>
      <c r="CA89" s="174">
        <v>12</v>
      </c>
      <c r="CB89" s="174">
        <v>0</v>
      </c>
      <c r="CZ89" s="145">
        <v>0</v>
      </c>
    </row>
    <row r="90" spans="1:104" x14ac:dyDescent="0.2">
      <c r="A90" s="182"/>
      <c r="B90" s="183" t="s">
        <v>78</v>
      </c>
      <c r="C90" s="184" t="str">
        <f>CONCATENATE(B85," ",C85)</f>
        <v>95 Dokončovací konstrukce na pozemních stavbách</v>
      </c>
      <c r="D90" s="185"/>
      <c r="E90" s="186"/>
      <c r="F90" s="187"/>
      <c r="G90" s="188">
        <f>SUM(G85:G89)</f>
        <v>0</v>
      </c>
      <c r="O90" s="167">
        <v>4</v>
      </c>
      <c r="BA90" s="189">
        <f>SUM(BA85:BA89)</f>
        <v>0</v>
      </c>
      <c r="BB90" s="189">
        <f>SUM(BB85:BB89)</f>
        <v>0</v>
      </c>
      <c r="BC90" s="189">
        <f>SUM(BC85:BC89)</f>
        <v>0</v>
      </c>
      <c r="BD90" s="189">
        <f>SUM(BD85:BD89)</f>
        <v>0</v>
      </c>
      <c r="BE90" s="189">
        <f>SUM(BE85:BE89)</f>
        <v>0</v>
      </c>
    </row>
    <row r="91" spans="1:104" x14ac:dyDescent="0.2">
      <c r="A91" s="160" t="s">
        <v>74</v>
      </c>
      <c r="B91" s="161" t="s">
        <v>188</v>
      </c>
      <c r="C91" s="162" t="s">
        <v>189</v>
      </c>
      <c r="D91" s="163"/>
      <c r="E91" s="164"/>
      <c r="F91" s="164"/>
      <c r="G91" s="165"/>
      <c r="H91" s="166"/>
      <c r="I91" s="166"/>
      <c r="O91" s="167">
        <v>1</v>
      </c>
    </row>
    <row r="92" spans="1:104" x14ac:dyDescent="0.2">
      <c r="A92" s="168">
        <v>25</v>
      </c>
      <c r="B92" s="169" t="s">
        <v>190</v>
      </c>
      <c r="C92" s="170" t="s">
        <v>191</v>
      </c>
      <c r="D92" s="171" t="s">
        <v>161</v>
      </c>
      <c r="E92" s="172"/>
      <c r="F92" s="172"/>
      <c r="G92" s="173">
        <f>E92*F92</f>
        <v>0</v>
      </c>
      <c r="O92" s="167">
        <v>2</v>
      </c>
      <c r="AA92" s="145">
        <v>7</v>
      </c>
      <c r="AB92" s="145">
        <v>1</v>
      </c>
      <c r="AC92" s="145">
        <v>2</v>
      </c>
      <c r="AZ92" s="145">
        <v>1</v>
      </c>
      <c r="BA92" s="145">
        <f>IF(AZ92=1,G92,0)</f>
        <v>0</v>
      </c>
      <c r="BB92" s="145">
        <f>IF(AZ92=2,G92,0)</f>
        <v>0</v>
      </c>
      <c r="BC92" s="145">
        <f>IF(AZ92=3,G92,0)</f>
        <v>0</v>
      </c>
      <c r="BD92" s="145">
        <f>IF(AZ92=4,G92,0)</f>
        <v>0</v>
      </c>
      <c r="BE92" s="145">
        <f>IF(AZ92=5,G92,0)</f>
        <v>0</v>
      </c>
      <c r="CA92" s="174">
        <v>7</v>
      </c>
      <c r="CB92" s="174">
        <v>1</v>
      </c>
      <c r="CZ92" s="145">
        <v>0</v>
      </c>
    </row>
    <row r="93" spans="1:104" x14ac:dyDescent="0.2">
      <c r="A93" s="182"/>
      <c r="B93" s="183" t="s">
        <v>78</v>
      </c>
      <c r="C93" s="184" t="str">
        <f>CONCATENATE(B91," ",C91)</f>
        <v>99 Staveništní přesun hmot</v>
      </c>
      <c r="D93" s="185"/>
      <c r="E93" s="186"/>
      <c r="F93" s="187"/>
      <c r="G93" s="188">
        <f>SUM(G91:G92)</f>
        <v>0</v>
      </c>
      <c r="O93" s="167">
        <v>4</v>
      </c>
      <c r="BA93" s="189">
        <f>SUM(BA91:BA92)</f>
        <v>0</v>
      </c>
      <c r="BB93" s="189">
        <f>SUM(BB91:BB92)</f>
        <v>0</v>
      </c>
      <c r="BC93" s="189">
        <f>SUM(BC91:BC92)</f>
        <v>0</v>
      </c>
      <c r="BD93" s="189">
        <f>SUM(BD91:BD92)</f>
        <v>0</v>
      </c>
      <c r="BE93" s="189">
        <f>SUM(BE91:BE92)</f>
        <v>0</v>
      </c>
    </row>
    <row r="94" spans="1:104" x14ac:dyDescent="0.2">
      <c r="A94" s="160" t="s">
        <v>74</v>
      </c>
      <c r="B94" s="161" t="s">
        <v>192</v>
      </c>
      <c r="C94" s="162" t="s">
        <v>193</v>
      </c>
      <c r="D94" s="163"/>
      <c r="E94" s="164"/>
      <c r="F94" s="164"/>
      <c r="G94" s="165"/>
      <c r="H94" s="166"/>
      <c r="I94" s="166"/>
      <c r="O94" s="167">
        <v>1</v>
      </c>
    </row>
    <row r="95" spans="1:104" x14ac:dyDescent="0.2">
      <c r="A95" s="168">
        <v>26</v>
      </c>
      <c r="B95" s="169" t="s">
        <v>194</v>
      </c>
      <c r="C95" s="170" t="s">
        <v>195</v>
      </c>
      <c r="D95" s="171"/>
      <c r="E95" s="172">
        <v>0</v>
      </c>
      <c r="F95" s="172">
        <v>0</v>
      </c>
      <c r="G95" s="173">
        <f>E95*F95</f>
        <v>0</v>
      </c>
      <c r="O95" s="167">
        <v>2</v>
      </c>
      <c r="AA95" s="145">
        <v>12</v>
      </c>
      <c r="AB95" s="145">
        <v>0</v>
      </c>
      <c r="AC95" s="145">
        <v>65</v>
      </c>
      <c r="AZ95" s="145">
        <v>2</v>
      </c>
      <c r="BA95" s="145">
        <f>IF(AZ95=1,G95,0)</f>
        <v>0</v>
      </c>
      <c r="BB95" s="145">
        <f>IF(AZ95=2,G95,0)</f>
        <v>0</v>
      </c>
      <c r="BC95" s="145">
        <f>IF(AZ95=3,G95,0)</f>
        <v>0</v>
      </c>
      <c r="BD95" s="145">
        <f>IF(AZ95=4,G95,0)</f>
        <v>0</v>
      </c>
      <c r="BE95" s="145">
        <f>IF(AZ95=5,G95,0)</f>
        <v>0</v>
      </c>
      <c r="CA95" s="174">
        <v>12</v>
      </c>
      <c r="CB95" s="174">
        <v>0</v>
      </c>
      <c r="CZ95" s="145">
        <v>0</v>
      </c>
    </row>
    <row r="96" spans="1:104" ht="33.75" x14ac:dyDescent="0.2">
      <c r="A96" s="175"/>
      <c r="B96" s="176"/>
      <c r="C96" s="223" t="s">
        <v>196</v>
      </c>
      <c r="D96" s="224"/>
      <c r="E96" s="224"/>
      <c r="F96" s="224"/>
      <c r="G96" s="225"/>
      <c r="L96" s="177" t="s">
        <v>196</v>
      </c>
      <c r="O96" s="167">
        <v>3</v>
      </c>
    </row>
    <row r="97" spans="1:104" ht="22.5" x14ac:dyDescent="0.2">
      <c r="A97" s="175"/>
      <c r="B97" s="176"/>
      <c r="C97" s="223" t="s">
        <v>197</v>
      </c>
      <c r="D97" s="224"/>
      <c r="E97" s="224"/>
      <c r="F97" s="224"/>
      <c r="G97" s="225"/>
      <c r="L97" s="177" t="s">
        <v>197</v>
      </c>
      <c r="O97" s="167">
        <v>3</v>
      </c>
    </row>
    <row r="98" spans="1:104" x14ac:dyDescent="0.2">
      <c r="A98" s="175"/>
      <c r="B98" s="176"/>
      <c r="C98" s="223" t="s">
        <v>198</v>
      </c>
      <c r="D98" s="224"/>
      <c r="E98" s="224"/>
      <c r="F98" s="224"/>
      <c r="G98" s="225"/>
      <c r="L98" s="177" t="s">
        <v>198</v>
      </c>
      <c r="O98" s="167">
        <v>3</v>
      </c>
    </row>
    <row r="99" spans="1:104" x14ac:dyDescent="0.2">
      <c r="A99" s="168">
        <v>27</v>
      </c>
      <c r="B99" s="169" t="s">
        <v>199</v>
      </c>
      <c r="C99" s="170" t="s">
        <v>200</v>
      </c>
      <c r="D99" s="171" t="s">
        <v>129</v>
      </c>
      <c r="E99" s="172">
        <v>100</v>
      </c>
      <c r="F99" s="172"/>
      <c r="G99" s="173">
        <f>E99*F99</f>
        <v>0</v>
      </c>
      <c r="O99" s="167">
        <v>2</v>
      </c>
      <c r="AA99" s="145">
        <v>1</v>
      </c>
      <c r="AB99" s="145">
        <v>7</v>
      </c>
      <c r="AC99" s="145">
        <v>7</v>
      </c>
      <c r="AZ99" s="145">
        <v>2</v>
      </c>
      <c r="BA99" s="145">
        <f>IF(AZ99=1,G99,0)</f>
        <v>0</v>
      </c>
      <c r="BB99" s="145">
        <f>IF(AZ99=2,G99,0)</f>
        <v>0</v>
      </c>
      <c r="BC99" s="145">
        <f>IF(AZ99=3,G99,0)</f>
        <v>0</v>
      </c>
      <c r="BD99" s="145">
        <f>IF(AZ99=4,G99,0)</f>
        <v>0</v>
      </c>
      <c r="BE99" s="145">
        <f>IF(AZ99=5,G99,0)</f>
        <v>0</v>
      </c>
      <c r="CA99" s="174">
        <v>1</v>
      </c>
      <c r="CB99" s="174">
        <v>7</v>
      </c>
      <c r="CZ99" s="145">
        <v>0</v>
      </c>
    </row>
    <row r="100" spans="1:104" x14ac:dyDescent="0.2">
      <c r="A100" s="175"/>
      <c r="B100" s="178"/>
      <c r="C100" s="231" t="s">
        <v>201</v>
      </c>
      <c r="D100" s="232"/>
      <c r="E100" s="179">
        <v>100</v>
      </c>
      <c r="F100" s="180"/>
      <c r="G100" s="181"/>
      <c r="M100" s="177" t="s">
        <v>201</v>
      </c>
      <c r="O100" s="167"/>
    </row>
    <row r="101" spans="1:104" x14ac:dyDescent="0.2">
      <c r="A101" s="168">
        <v>28</v>
      </c>
      <c r="B101" s="169" t="s">
        <v>202</v>
      </c>
      <c r="C101" s="170" t="s">
        <v>203</v>
      </c>
      <c r="D101" s="171" t="s">
        <v>175</v>
      </c>
      <c r="E101" s="172">
        <v>480</v>
      </c>
      <c r="F101" s="172"/>
      <c r="G101" s="173">
        <f>E101*F101</f>
        <v>0</v>
      </c>
      <c r="O101" s="167">
        <v>2</v>
      </c>
      <c r="AA101" s="145">
        <v>1</v>
      </c>
      <c r="AB101" s="145">
        <v>7</v>
      </c>
      <c r="AC101" s="145">
        <v>7</v>
      </c>
      <c r="AZ101" s="145">
        <v>2</v>
      </c>
      <c r="BA101" s="145">
        <f>IF(AZ101=1,G101,0)</f>
        <v>0</v>
      </c>
      <c r="BB101" s="145">
        <f>IF(AZ101=2,G101,0)</f>
        <v>0</v>
      </c>
      <c r="BC101" s="145">
        <f>IF(AZ101=3,G101,0)</f>
        <v>0</v>
      </c>
      <c r="BD101" s="145">
        <f>IF(AZ101=4,G101,0)</f>
        <v>0</v>
      </c>
      <c r="BE101" s="145">
        <f>IF(AZ101=5,G101,0)</f>
        <v>0</v>
      </c>
      <c r="CA101" s="174">
        <v>1</v>
      </c>
      <c r="CB101" s="174">
        <v>7</v>
      </c>
      <c r="CZ101" s="145">
        <v>2.5500000000000002E-3</v>
      </c>
    </row>
    <row r="102" spans="1:104" x14ac:dyDescent="0.2">
      <c r="A102" s="175"/>
      <c r="B102" s="178"/>
      <c r="C102" s="231" t="s">
        <v>204</v>
      </c>
      <c r="D102" s="232"/>
      <c r="E102" s="179">
        <v>480</v>
      </c>
      <c r="F102" s="180"/>
      <c r="G102" s="181"/>
      <c r="M102" s="177" t="s">
        <v>204</v>
      </c>
      <c r="O102" s="167"/>
    </row>
    <row r="103" spans="1:104" x14ac:dyDescent="0.2">
      <c r="A103" s="168">
        <v>29</v>
      </c>
      <c r="B103" s="169" t="s">
        <v>205</v>
      </c>
      <c r="C103" s="170" t="s">
        <v>206</v>
      </c>
      <c r="D103" s="171" t="s">
        <v>175</v>
      </c>
      <c r="E103" s="172">
        <v>180</v>
      </c>
      <c r="F103" s="172"/>
      <c r="G103" s="173">
        <f>E103*F103</f>
        <v>0</v>
      </c>
      <c r="O103" s="167">
        <v>2</v>
      </c>
      <c r="AA103" s="145">
        <v>1</v>
      </c>
      <c r="AB103" s="145">
        <v>7</v>
      </c>
      <c r="AC103" s="145">
        <v>7</v>
      </c>
      <c r="AZ103" s="145">
        <v>2</v>
      </c>
      <c r="BA103" s="145">
        <f>IF(AZ103=1,G103,0)</f>
        <v>0</v>
      </c>
      <c r="BB103" s="145">
        <f>IF(AZ103=2,G103,0)</f>
        <v>0</v>
      </c>
      <c r="BC103" s="145">
        <f>IF(AZ103=3,G103,0)</f>
        <v>0</v>
      </c>
      <c r="BD103" s="145">
        <f>IF(AZ103=4,G103,0)</f>
        <v>0</v>
      </c>
      <c r="BE103" s="145">
        <f>IF(AZ103=5,G103,0)</f>
        <v>0</v>
      </c>
      <c r="CA103" s="174">
        <v>1</v>
      </c>
      <c r="CB103" s="174">
        <v>7</v>
      </c>
      <c r="CZ103" s="145">
        <v>2.5500000000000002E-3</v>
      </c>
    </row>
    <row r="104" spans="1:104" x14ac:dyDescent="0.2">
      <c r="A104" s="175"/>
      <c r="B104" s="178"/>
      <c r="C104" s="231" t="s">
        <v>207</v>
      </c>
      <c r="D104" s="232"/>
      <c r="E104" s="179">
        <v>54</v>
      </c>
      <c r="F104" s="180"/>
      <c r="G104" s="181"/>
      <c r="M104" s="177" t="s">
        <v>207</v>
      </c>
      <c r="O104" s="167"/>
    </row>
    <row r="105" spans="1:104" x14ac:dyDescent="0.2">
      <c r="A105" s="175"/>
      <c r="B105" s="178"/>
      <c r="C105" s="231" t="s">
        <v>208</v>
      </c>
      <c r="D105" s="232"/>
      <c r="E105" s="179">
        <v>12</v>
      </c>
      <c r="F105" s="180"/>
      <c r="G105" s="181"/>
      <c r="M105" s="177" t="s">
        <v>208</v>
      </c>
      <c r="O105" s="167"/>
    </row>
    <row r="106" spans="1:104" x14ac:dyDescent="0.2">
      <c r="A106" s="175"/>
      <c r="B106" s="178"/>
      <c r="C106" s="231" t="s">
        <v>209</v>
      </c>
      <c r="D106" s="232"/>
      <c r="E106" s="179">
        <v>78</v>
      </c>
      <c r="F106" s="180"/>
      <c r="G106" s="181"/>
      <c r="M106" s="177" t="s">
        <v>209</v>
      </c>
      <c r="O106" s="167"/>
    </row>
    <row r="107" spans="1:104" x14ac:dyDescent="0.2">
      <c r="A107" s="175"/>
      <c r="B107" s="178"/>
      <c r="C107" s="231" t="s">
        <v>210</v>
      </c>
      <c r="D107" s="232"/>
      <c r="E107" s="179">
        <v>36</v>
      </c>
      <c r="F107" s="180"/>
      <c r="G107" s="181"/>
      <c r="M107" s="177" t="s">
        <v>210</v>
      </c>
      <c r="O107" s="167"/>
    </row>
    <row r="108" spans="1:104" x14ac:dyDescent="0.2">
      <c r="A108" s="168">
        <v>30</v>
      </c>
      <c r="B108" s="169" t="s">
        <v>211</v>
      </c>
      <c r="C108" s="170" t="s">
        <v>212</v>
      </c>
      <c r="D108" s="171" t="s">
        <v>175</v>
      </c>
      <c r="E108" s="172">
        <v>96.5</v>
      </c>
      <c r="F108" s="172"/>
      <c r="G108" s="173">
        <f>E108*F108</f>
        <v>0</v>
      </c>
      <c r="O108" s="167">
        <v>2</v>
      </c>
      <c r="AA108" s="145">
        <v>1</v>
      </c>
      <c r="AB108" s="145">
        <v>7</v>
      </c>
      <c r="AC108" s="145">
        <v>7</v>
      </c>
      <c r="AZ108" s="145">
        <v>2</v>
      </c>
      <c r="BA108" s="145">
        <f>IF(AZ108=1,G108,0)</f>
        <v>0</v>
      </c>
      <c r="BB108" s="145">
        <f>IF(AZ108=2,G108,0)</f>
        <v>0</v>
      </c>
      <c r="BC108" s="145">
        <f>IF(AZ108=3,G108,0)</f>
        <v>0</v>
      </c>
      <c r="BD108" s="145">
        <f>IF(AZ108=4,G108,0)</f>
        <v>0</v>
      </c>
      <c r="BE108" s="145">
        <f>IF(AZ108=5,G108,0)</f>
        <v>0</v>
      </c>
      <c r="CA108" s="174">
        <v>1</v>
      </c>
      <c r="CB108" s="174">
        <v>7</v>
      </c>
      <c r="CZ108" s="145">
        <v>2.5500000000000002E-3</v>
      </c>
    </row>
    <row r="109" spans="1:104" x14ac:dyDescent="0.2">
      <c r="A109" s="175"/>
      <c r="B109" s="178"/>
      <c r="C109" s="231" t="s">
        <v>213</v>
      </c>
      <c r="D109" s="232"/>
      <c r="E109" s="179">
        <v>48</v>
      </c>
      <c r="F109" s="180"/>
      <c r="G109" s="181"/>
      <c r="M109" s="177" t="s">
        <v>213</v>
      </c>
      <c r="O109" s="167"/>
    </row>
    <row r="110" spans="1:104" x14ac:dyDescent="0.2">
      <c r="A110" s="175"/>
      <c r="B110" s="178"/>
      <c r="C110" s="231" t="s">
        <v>214</v>
      </c>
      <c r="D110" s="232"/>
      <c r="E110" s="179">
        <v>1.6</v>
      </c>
      <c r="F110" s="180"/>
      <c r="G110" s="181"/>
      <c r="M110" s="177" t="s">
        <v>214</v>
      </c>
      <c r="O110" s="167"/>
    </row>
    <row r="111" spans="1:104" x14ac:dyDescent="0.2">
      <c r="A111" s="175"/>
      <c r="B111" s="178"/>
      <c r="C111" s="231" t="s">
        <v>215</v>
      </c>
      <c r="D111" s="232"/>
      <c r="E111" s="179">
        <v>41.8</v>
      </c>
      <c r="F111" s="180"/>
      <c r="G111" s="181"/>
      <c r="M111" s="177" t="s">
        <v>215</v>
      </c>
      <c r="O111" s="167"/>
    </row>
    <row r="112" spans="1:104" x14ac:dyDescent="0.2">
      <c r="A112" s="175"/>
      <c r="B112" s="178"/>
      <c r="C112" s="231" t="s">
        <v>216</v>
      </c>
      <c r="D112" s="232"/>
      <c r="E112" s="179">
        <v>5.0999999999999996</v>
      </c>
      <c r="F112" s="180"/>
      <c r="G112" s="181"/>
      <c r="M112" s="177" t="s">
        <v>216</v>
      </c>
      <c r="O112" s="167"/>
    </row>
    <row r="113" spans="1:104" x14ac:dyDescent="0.2">
      <c r="A113" s="168">
        <v>31</v>
      </c>
      <c r="B113" s="169" t="s">
        <v>217</v>
      </c>
      <c r="C113" s="170" t="s">
        <v>218</v>
      </c>
      <c r="D113" s="171" t="s">
        <v>101</v>
      </c>
      <c r="E113" s="172">
        <v>10.130699999999999</v>
      </c>
      <c r="F113" s="172"/>
      <c r="G113" s="173">
        <f>E113*F113</f>
        <v>0</v>
      </c>
      <c r="O113" s="167">
        <v>2</v>
      </c>
      <c r="AA113" s="145">
        <v>12</v>
      </c>
      <c r="AB113" s="145">
        <v>0</v>
      </c>
      <c r="AC113" s="145">
        <v>37</v>
      </c>
      <c r="AZ113" s="145">
        <v>2</v>
      </c>
      <c r="BA113" s="145">
        <f>IF(AZ113=1,G113,0)</f>
        <v>0</v>
      </c>
      <c r="BB113" s="145">
        <f>IF(AZ113=2,G113,0)</f>
        <v>0</v>
      </c>
      <c r="BC113" s="145">
        <f>IF(AZ113=3,G113,0)</f>
        <v>0</v>
      </c>
      <c r="BD113" s="145">
        <f>IF(AZ113=4,G113,0)</f>
        <v>0</v>
      </c>
      <c r="BE113" s="145">
        <f>IF(AZ113=5,G113,0)</f>
        <v>0</v>
      </c>
      <c r="CA113" s="174">
        <v>12</v>
      </c>
      <c r="CB113" s="174">
        <v>0</v>
      </c>
      <c r="CZ113" s="145">
        <v>0</v>
      </c>
    </row>
    <row r="114" spans="1:104" x14ac:dyDescent="0.2">
      <c r="A114" s="175"/>
      <c r="B114" s="178"/>
      <c r="C114" s="231" t="s">
        <v>219</v>
      </c>
      <c r="D114" s="232"/>
      <c r="E114" s="179">
        <v>1.6956</v>
      </c>
      <c r="F114" s="180"/>
      <c r="G114" s="181"/>
      <c r="M114" s="177" t="s">
        <v>219</v>
      </c>
      <c r="O114" s="167"/>
    </row>
    <row r="115" spans="1:104" x14ac:dyDescent="0.2">
      <c r="A115" s="175"/>
      <c r="B115" s="178"/>
      <c r="C115" s="231" t="s">
        <v>220</v>
      </c>
      <c r="D115" s="232"/>
      <c r="E115" s="179">
        <v>5.0200000000000002E-2</v>
      </c>
      <c r="F115" s="180"/>
      <c r="G115" s="181"/>
      <c r="M115" s="177" t="s">
        <v>220</v>
      </c>
      <c r="O115" s="167"/>
    </row>
    <row r="116" spans="1:104" x14ac:dyDescent="0.2">
      <c r="A116" s="175"/>
      <c r="B116" s="178"/>
      <c r="C116" s="231" t="s">
        <v>221</v>
      </c>
      <c r="D116" s="232"/>
      <c r="E116" s="179">
        <v>1.3125</v>
      </c>
      <c r="F116" s="180"/>
      <c r="G116" s="181"/>
      <c r="M116" s="177" t="s">
        <v>221</v>
      </c>
      <c r="O116" s="167"/>
    </row>
    <row r="117" spans="1:104" x14ac:dyDescent="0.2">
      <c r="A117" s="175"/>
      <c r="B117" s="178"/>
      <c r="C117" s="231" t="s">
        <v>222</v>
      </c>
      <c r="D117" s="232"/>
      <c r="E117" s="179">
        <v>0.16009999999999999</v>
      </c>
      <c r="F117" s="180"/>
      <c r="G117" s="181"/>
      <c r="M117" s="177" t="s">
        <v>222</v>
      </c>
      <c r="O117" s="167"/>
    </row>
    <row r="118" spans="1:104" x14ac:dyDescent="0.2">
      <c r="A118" s="175"/>
      <c r="B118" s="178"/>
      <c r="C118" s="231" t="s">
        <v>223</v>
      </c>
      <c r="D118" s="232"/>
      <c r="E118" s="179">
        <v>0.95379999999999998</v>
      </c>
      <c r="F118" s="180"/>
      <c r="G118" s="181"/>
      <c r="M118" s="177" t="s">
        <v>223</v>
      </c>
      <c r="O118" s="167"/>
    </row>
    <row r="119" spans="1:104" x14ac:dyDescent="0.2">
      <c r="A119" s="175"/>
      <c r="B119" s="178"/>
      <c r="C119" s="231" t="s">
        <v>224</v>
      </c>
      <c r="D119" s="232"/>
      <c r="E119" s="179">
        <v>0.21190000000000001</v>
      </c>
      <c r="F119" s="180"/>
      <c r="G119" s="181"/>
      <c r="M119" s="177" t="s">
        <v>224</v>
      </c>
      <c r="O119" s="167"/>
    </row>
    <row r="120" spans="1:104" x14ac:dyDescent="0.2">
      <c r="A120" s="175"/>
      <c r="B120" s="178"/>
      <c r="C120" s="231" t="s">
        <v>225</v>
      </c>
      <c r="D120" s="232"/>
      <c r="E120" s="179">
        <v>1.3776999999999999</v>
      </c>
      <c r="F120" s="180"/>
      <c r="G120" s="181"/>
      <c r="M120" s="177" t="s">
        <v>225</v>
      </c>
      <c r="O120" s="167"/>
    </row>
    <row r="121" spans="1:104" x14ac:dyDescent="0.2">
      <c r="A121" s="175"/>
      <c r="B121" s="178"/>
      <c r="C121" s="231" t="s">
        <v>226</v>
      </c>
      <c r="D121" s="232"/>
      <c r="E121" s="179">
        <v>2.4115000000000002</v>
      </c>
      <c r="F121" s="180"/>
      <c r="G121" s="181"/>
      <c r="M121" s="177" t="s">
        <v>226</v>
      </c>
      <c r="O121" s="167"/>
    </row>
    <row r="122" spans="1:104" x14ac:dyDescent="0.2">
      <c r="A122" s="175"/>
      <c r="B122" s="178"/>
      <c r="C122" s="231" t="s">
        <v>227</v>
      </c>
      <c r="D122" s="232"/>
      <c r="E122" s="179">
        <v>0.63590000000000002</v>
      </c>
      <c r="F122" s="180"/>
      <c r="G122" s="181"/>
      <c r="M122" s="177" t="s">
        <v>227</v>
      </c>
      <c r="O122" s="167"/>
    </row>
    <row r="123" spans="1:104" x14ac:dyDescent="0.2">
      <c r="A123" s="175"/>
      <c r="B123" s="178"/>
      <c r="C123" s="231" t="s">
        <v>228</v>
      </c>
      <c r="D123" s="232"/>
      <c r="E123" s="179">
        <v>0</v>
      </c>
      <c r="F123" s="180"/>
      <c r="G123" s="181"/>
      <c r="M123" s="177">
        <v>0</v>
      </c>
      <c r="O123" s="167"/>
    </row>
    <row r="124" spans="1:104" x14ac:dyDescent="0.2">
      <c r="A124" s="175"/>
      <c r="B124" s="178"/>
      <c r="C124" s="233" t="s">
        <v>148</v>
      </c>
      <c r="D124" s="232"/>
      <c r="E124" s="202">
        <v>8.8092000000000006</v>
      </c>
      <c r="F124" s="180"/>
      <c r="G124" s="181"/>
      <c r="M124" s="177" t="s">
        <v>148</v>
      </c>
      <c r="O124" s="167"/>
    </row>
    <row r="125" spans="1:104" x14ac:dyDescent="0.2">
      <c r="A125" s="175"/>
      <c r="B125" s="178"/>
      <c r="C125" s="231" t="s">
        <v>229</v>
      </c>
      <c r="D125" s="232"/>
      <c r="E125" s="179">
        <v>1.3213999999999999</v>
      </c>
      <c r="F125" s="180"/>
      <c r="G125" s="181"/>
      <c r="M125" s="177" t="s">
        <v>229</v>
      </c>
      <c r="O125" s="167"/>
    </row>
    <row r="126" spans="1:104" ht="22.5" x14ac:dyDescent="0.2">
      <c r="A126" s="168">
        <v>32</v>
      </c>
      <c r="B126" s="169" t="s">
        <v>230</v>
      </c>
      <c r="C126" s="170" t="s">
        <v>231</v>
      </c>
      <c r="D126" s="171" t="s">
        <v>129</v>
      </c>
      <c r="E126" s="172">
        <v>28.5</v>
      </c>
      <c r="F126" s="172"/>
      <c r="G126" s="173">
        <f>E126*F126</f>
        <v>0</v>
      </c>
      <c r="O126" s="167">
        <v>2</v>
      </c>
      <c r="AA126" s="145">
        <v>12</v>
      </c>
      <c r="AB126" s="145">
        <v>0</v>
      </c>
      <c r="AC126" s="145">
        <v>40</v>
      </c>
      <c r="AZ126" s="145">
        <v>2</v>
      </c>
      <c r="BA126" s="145">
        <f>IF(AZ126=1,G126,0)</f>
        <v>0</v>
      </c>
      <c r="BB126" s="145">
        <f>IF(AZ126=2,G126,0)</f>
        <v>0</v>
      </c>
      <c r="BC126" s="145">
        <f>IF(AZ126=3,G126,0)</f>
        <v>0</v>
      </c>
      <c r="BD126" s="145">
        <f>IF(AZ126=4,G126,0)</f>
        <v>0</v>
      </c>
      <c r="BE126" s="145">
        <f>IF(AZ126=5,G126,0)</f>
        <v>0</v>
      </c>
      <c r="CA126" s="174">
        <v>12</v>
      </c>
      <c r="CB126" s="174">
        <v>0</v>
      </c>
      <c r="CZ126" s="145">
        <v>0</v>
      </c>
    </row>
    <row r="127" spans="1:104" x14ac:dyDescent="0.2">
      <c r="A127" s="175"/>
      <c r="B127" s="178"/>
      <c r="C127" s="231" t="s">
        <v>232</v>
      </c>
      <c r="D127" s="232"/>
      <c r="E127" s="179">
        <v>3.6</v>
      </c>
      <c r="F127" s="180"/>
      <c r="G127" s="181"/>
      <c r="M127" s="177" t="s">
        <v>232</v>
      </c>
      <c r="O127" s="167"/>
    </row>
    <row r="128" spans="1:104" x14ac:dyDescent="0.2">
      <c r="A128" s="175"/>
      <c r="B128" s="178"/>
      <c r="C128" s="231" t="s">
        <v>233</v>
      </c>
      <c r="D128" s="232"/>
      <c r="E128" s="179">
        <v>5.4</v>
      </c>
      <c r="F128" s="180"/>
      <c r="G128" s="181"/>
      <c r="M128" s="177" t="s">
        <v>233</v>
      </c>
      <c r="O128" s="167"/>
    </row>
    <row r="129" spans="1:104" x14ac:dyDescent="0.2">
      <c r="A129" s="175"/>
      <c r="B129" s="178"/>
      <c r="C129" s="231" t="s">
        <v>234</v>
      </c>
      <c r="D129" s="232"/>
      <c r="E129" s="179">
        <v>4.5</v>
      </c>
      <c r="F129" s="180"/>
      <c r="G129" s="181"/>
      <c r="M129" s="177" t="s">
        <v>234</v>
      </c>
      <c r="O129" s="167"/>
    </row>
    <row r="130" spans="1:104" x14ac:dyDescent="0.2">
      <c r="A130" s="175"/>
      <c r="B130" s="178"/>
      <c r="C130" s="231" t="s">
        <v>235</v>
      </c>
      <c r="D130" s="232"/>
      <c r="E130" s="179">
        <v>1.8</v>
      </c>
      <c r="F130" s="180"/>
      <c r="G130" s="181"/>
      <c r="M130" s="177" t="s">
        <v>235</v>
      </c>
      <c r="O130" s="167"/>
    </row>
    <row r="131" spans="1:104" x14ac:dyDescent="0.2">
      <c r="A131" s="175"/>
      <c r="B131" s="178"/>
      <c r="C131" s="231" t="s">
        <v>236</v>
      </c>
      <c r="D131" s="232"/>
      <c r="E131" s="179">
        <v>13.2</v>
      </c>
      <c r="F131" s="180"/>
      <c r="G131" s="181"/>
      <c r="M131" s="177" t="s">
        <v>236</v>
      </c>
      <c r="O131" s="167"/>
    </row>
    <row r="132" spans="1:104" x14ac:dyDescent="0.2">
      <c r="A132" s="168">
        <v>33</v>
      </c>
      <c r="B132" s="169" t="s">
        <v>237</v>
      </c>
      <c r="C132" s="170" t="s">
        <v>238</v>
      </c>
      <c r="D132" s="171" t="s">
        <v>137</v>
      </c>
      <c r="E132" s="172">
        <v>1</v>
      </c>
      <c r="F132" s="172"/>
      <c r="G132" s="173">
        <f>E132*F132</f>
        <v>0</v>
      </c>
      <c r="O132" s="167">
        <v>2</v>
      </c>
      <c r="AA132" s="145">
        <v>12</v>
      </c>
      <c r="AB132" s="145">
        <v>0</v>
      </c>
      <c r="AC132" s="145">
        <v>41</v>
      </c>
      <c r="AZ132" s="145">
        <v>2</v>
      </c>
      <c r="BA132" s="145">
        <f>IF(AZ132=1,G132,0)</f>
        <v>0</v>
      </c>
      <c r="BB132" s="145">
        <f>IF(AZ132=2,G132,0)</f>
        <v>0</v>
      </c>
      <c r="BC132" s="145">
        <f>IF(AZ132=3,G132,0)</f>
        <v>0</v>
      </c>
      <c r="BD132" s="145">
        <f>IF(AZ132=4,G132,0)</f>
        <v>0</v>
      </c>
      <c r="BE132" s="145">
        <f>IF(AZ132=5,G132,0)</f>
        <v>0</v>
      </c>
      <c r="CA132" s="174">
        <v>12</v>
      </c>
      <c r="CB132" s="174">
        <v>0</v>
      </c>
      <c r="CZ132" s="145">
        <v>0</v>
      </c>
    </row>
    <row r="133" spans="1:104" ht="22.5" x14ac:dyDescent="0.2">
      <c r="A133" s="168">
        <v>34</v>
      </c>
      <c r="B133" s="169" t="s">
        <v>239</v>
      </c>
      <c r="C133" s="170" t="s">
        <v>240</v>
      </c>
      <c r="D133" s="171" t="s">
        <v>77</v>
      </c>
      <c r="E133" s="172">
        <v>2</v>
      </c>
      <c r="F133" s="172"/>
      <c r="G133" s="173">
        <f>E133*F133</f>
        <v>0</v>
      </c>
      <c r="O133" s="167">
        <v>2</v>
      </c>
      <c r="AA133" s="145">
        <v>12</v>
      </c>
      <c r="AB133" s="145">
        <v>0</v>
      </c>
      <c r="AC133" s="145">
        <v>48</v>
      </c>
      <c r="AZ133" s="145">
        <v>2</v>
      </c>
      <c r="BA133" s="145">
        <f>IF(AZ133=1,G133,0)</f>
        <v>0</v>
      </c>
      <c r="BB133" s="145">
        <f>IF(AZ133=2,G133,0)</f>
        <v>0</v>
      </c>
      <c r="BC133" s="145">
        <f>IF(AZ133=3,G133,0)</f>
        <v>0</v>
      </c>
      <c r="BD133" s="145">
        <f>IF(AZ133=4,G133,0)</f>
        <v>0</v>
      </c>
      <c r="BE133" s="145">
        <f>IF(AZ133=5,G133,0)</f>
        <v>0</v>
      </c>
      <c r="CA133" s="174">
        <v>12</v>
      </c>
      <c r="CB133" s="174">
        <v>0</v>
      </c>
      <c r="CZ133" s="145">
        <v>0</v>
      </c>
    </row>
    <row r="134" spans="1:104" ht="22.5" x14ac:dyDescent="0.2">
      <c r="A134" s="168">
        <v>35</v>
      </c>
      <c r="B134" s="169" t="s">
        <v>241</v>
      </c>
      <c r="C134" s="170" t="s">
        <v>242</v>
      </c>
      <c r="D134" s="171" t="s">
        <v>77</v>
      </c>
      <c r="E134" s="172">
        <v>3</v>
      </c>
      <c r="F134" s="172"/>
      <c r="G134" s="173">
        <f>E134*F134</f>
        <v>0</v>
      </c>
      <c r="O134" s="167">
        <v>2</v>
      </c>
      <c r="AA134" s="145">
        <v>12</v>
      </c>
      <c r="AB134" s="145">
        <v>0</v>
      </c>
      <c r="AC134" s="145">
        <v>49</v>
      </c>
      <c r="AZ134" s="145">
        <v>2</v>
      </c>
      <c r="BA134" s="145">
        <f>IF(AZ134=1,G134,0)</f>
        <v>0</v>
      </c>
      <c r="BB134" s="145">
        <f>IF(AZ134=2,G134,0)</f>
        <v>0</v>
      </c>
      <c r="BC134" s="145">
        <f>IF(AZ134=3,G134,0)</f>
        <v>0</v>
      </c>
      <c r="BD134" s="145">
        <f>IF(AZ134=4,G134,0)</f>
        <v>0</v>
      </c>
      <c r="BE134" s="145">
        <f>IF(AZ134=5,G134,0)</f>
        <v>0</v>
      </c>
      <c r="CA134" s="174">
        <v>12</v>
      </c>
      <c r="CB134" s="174">
        <v>0</v>
      </c>
      <c r="CZ134" s="145">
        <v>0</v>
      </c>
    </row>
    <row r="135" spans="1:104" ht="22.5" x14ac:dyDescent="0.2">
      <c r="A135" s="168">
        <v>36</v>
      </c>
      <c r="B135" s="169" t="s">
        <v>243</v>
      </c>
      <c r="C135" s="170" t="s">
        <v>244</v>
      </c>
      <c r="D135" s="171" t="s">
        <v>77</v>
      </c>
      <c r="E135" s="172">
        <v>1</v>
      </c>
      <c r="F135" s="172"/>
      <c r="G135" s="173">
        <f>E135*F135</f>
        <v>0</v>
      </c>
      <c r="O135" s="167">
        <v>2</v>
      </c>
      <c r="AA135" s="145">
        <v>12</v>
      </c>
      <c r="AB135" s="145">
        <v>0</v>
      </c>
      <c r="AC135" s="145">
        <v>50</v>
      </c>
      <c r="AZ135" s="145">
        <v>2</v>
      </c>
      <c r="BA135" s="145">
        <f>IF(AZ135=1,G135,0)</f>
        <v>0</v>
      </c>
      <c r="BB135" s="145">
        <f>IF(AZ135=2,G135,0)</f>
        <v>0</v>
      </c>
      <c r="BC135" s="145">
        <f>IF(AZ135=3,G135,0)</f>
        <v>0</v>
      </c>
      <c r="BD135" s="145">
        <f>IF(AZ135=4,G135,0)</f>
        <v>0</v>
      </c>
      <c r="BE135" s="145">
        <f>IF(AZ135=5,G135,0)</f>
        <v>0</v>
      </c>
      <c r="CA135" s="174">
        <v>12</v>
      </c>
      <c r="CB135" s="174">
        <v>0</v>
      </c>
      <c r="CZ135" s="145">
        <v>0</v>
      </c>
    </row>
    <row r="136" spans="1:104" x14ac:dyDescent="0.2">
      <c r="A136" s="168">
        <v>37</v>
      </c>
      <c r="B136" s="169" t="s">
        <v>245</v>
      </c>
      <c r="C136" s="170" t="s">
        <v>246</v>
      </c>
      <c r="D136" s="171" t="s">
        <v>129</v>
      </c>
      <c r="E136" s="172">
        <v>72.004999999999995</v>
      </c>
      <c r="F136" s="172"/>
      <c r="G136" s="173">
        <f>E136*F136</f>
        <v>0</v>
      </c>
      <c r="O136" s="167">
        <v>2</v>
      </c>
      <c r="AA136" s="145">
        <v>12</v>
      </c>
      <c r="AB136" s="145">
        <v>0</v>
      </c>
      <c r="AC136" s="145">
        <v>61</v>
      </c>
      <c r="AZ136" s="145">
        <v>2</v>
      </c>
      <c r="BA136" s="145">
        <f>IF(AZ136=1,G136,0)</f>
        <v>0</v>
      </c>
      <c r="BB136" s="145">
        <f>IF(AZ136=2,G136,0)</f>
        <v>0</v>
      </c>
      <c r="BC136" s="145">
        <f>IF(AZ136=3,G136,0)</f>
        <v>0</v>
      </c>
      <c r="BD136" s="145">
        <f>IF(AZ136=4,G136,0)</f>
        <v>0</v>
      </c>
      <c r="BE136" s="145">
        <f>IF(AZ136=5,G136,0)</f>
        <v>0</v>
      </c>
      <c r="CA136" s="174">
        <v>12</v>
      </c>
      <c r="CB136" s="174">
        <v>0</v>
      </c>
      <c r="CZ136" s="145">
        <v>0</v>
      </c>
    </row>
    <row r="137" spans="1:104" x14ac:dyDescent="0.2">
      <c r="A137" s="175"/>
      <c r="B137" s="178"/>
      <c r="C137" s="231" t="s">
        <v>247</v>
      </c>
      <c r="D137" s="232"/>
      <c r="E137" s="179">
        <v>3.19</v>
      </c>
      <c r="F137" s="180"/>
      <c r="G137" s="181"/>
      <c r="M137" s="177" t="s">
        <v>247</v>
      </c>
      <c r="O137" s="167"/>
    </row>
    <row r="138" spans="1:104" x14ac:dyDescent="0.2">
      <c r="A138" s="175"/>
      <c r="B138" s="178"/>
      <c r="C138" s="231" t="s">
        <v>248</v>
      </c>
      <c r="D138" s="232"/>
      <c r="E138" s="179">
        <v>5.31</v>
      </c>
      <c r="F138" s="180"/>
      <c r="G138" s="181"/>
      <c r="M138" s="177" t="s">
        <v>248</v>
      </c>
      <c r="O138" s="167"/>
    </row>
    <row r="139" spans="1:104" x14ac:dyDescent="0.2">
      <c r="A139" s="175"/>
      <c r="B139" s="178"/>
      <c r="C139" s="231" t="s">
        <v>249</v>
      </c>
      <c r="D139" s="232"/>
      <c r="E139" s="179">
        <v>3.3</v>
      </c>
      <c r="F139" s="180"/>
      <c r="G139" s="181"/>
      <c r="M139" s="177" t="s">
        <v>249</v>
      </c>
      <c r="O139" s="167"/>
    </row>
    <row r="140" spans="1:104" x14ac:dyDescent="0.2">
      <c r="A140" s="175"/>
      <c r="B140" s="178"/>
      <c r="C140" s="231" t="s">
        <v>250</v>
      </c>
      <c r="D140" s="232"/>
      <c r="E140" s="179">
        <v>7.875</v>
      </c>
      <c r="F140" s="180"/>
      <c r="G140" s="181"/>
      <c r="M140" s="177" t="s">
        <v>250</v>
      </c>
      <c r="O140" s="167"/>
    </row>
    <row r="141" spans="1:104" x14ac:dyDescent="0.2">
      <c r="A141" s="175"/>
      <c r="B141" s="178"/>
      <c r="C141" s="231" t="s">
        <v>251</v>
      </c>
      <c r="D141" s="232"/>
      <c r="E141" s="179">
        <v>6.6</v>
      </c>
      <c r="F141" s="180"/>
      <c r="G141" s="181"/>
      <c r="M141" s="177" t="s">
        <v>251</v>
      </c>
      <c r="O141" s="167"/>
    </row>
    <row r="142" spans="1:104" x14ac:dyDescent="0.2">
      <c r="A142" s="175"/>
      <c r="B142" s="178"/>
      <c r="C142" s="231" t="s">
        <v>252</v>
      </c>
      <c r="D142" s="232"/>
      <c r="E142" s="179">
        <v>2.25</v>
      </c>
      <c r="F142" s="180"/>
      <c r="G142" s="181"/>
      <c r="M142" s="177" t="s">
        <v>252</v>
      </c>
      <c r="O142" s="167"/>
    </row>
    <row r="143" spans="1:104" x14ac:dyDescent="0.2">
      <c r="A143" s="175"/>
      <c r="B143" s="178"/>
      <c r="C143" s="231" t="s">
        <v>253</v>
      </c>
      <c r="D143" s="232"/>
      <c r="E143" s="179">
        <v>1.8</v>
      </c>
      <c r="F143" s="180"/>
      <c r="G143" s="181"/>
      <c r="M143" s="177" t="s">
        <v>253</v>
      </c>
      <c r="O143" s="167"/>
    </row>
    <row r="144" spans="1:104" x14ac:dyDescent="0.2">
      <c r="A144" s="175"/>
      <c r="B144" s="178"/>
      <c r="C144" s="231" t="s">
        <v>254</v>
      </c>
      <c r="D144" s="232"/>
      <c r="E144" s="179">
        <v>5.83</v>
      </c>
      <c r="F144" s="180"/>
      <c r="G144" s="181"/>
      <c r="M144" s="177" t="s">
        <v>254</v>
      </c>
      <c r="O144" s="167"/>
    </row>
    <row r="145" spans="1:104" x14ac:dyDescent="0.2">
      <c r="A145" s="175"/>
      <c r="B145" s="178"/>
      <c r="C145" s="231" t="s">
        <v>255</v>
      </c>
      <c r="D145" s="232"/>
      <c r="E145" s="179">
        <v>2.4300000000000002</v>
      </c>
      <c r="F145" s="180"/>
      <c r="G145" s="181"/>
      <c r="M145" s="177" t="s">
        <v>255</v>
      </c>
      <c r="O145" s="167"/>
    </row>
    <row r="146" spans="1:104" x14ac:dyDescent="0.2">
      <c r="A146" s="175"/>
      <c r="B146" s="178"/>
      <c r="C146" s="231" t="s">
        <v>256</v>
      </c>
      <c r="D146" s="232"/>
      <c r="E146" s="179">
        <v>2.88</v>
      </c>
      <c r="F146" s="180"/>
      <c r="G146" s="181"/>
      <c r="M146" s="177" t="s">
        <v>256</v>
      </c>
      <c r="O146" s="167"/>
    </row>
    <row r="147" spans="1:104" x14ac:dyDescent="0.2">
      <c r="A147" s="175"/>
      <c r="B147" s="178"/>
      <c r="C147" s="231" t="s">
        <v>257</v>
      </c>
      <c r="D147" s="232"/>
      <c r="E147" s="179">
        <v>14.49</v>
      </c>
      <c r="F147" s="180"/>
      <c r="G147" s="181"/>
      <c r="M147" s="177" t="s">
        <v>257</v>
      </c>
      <c r="O147" s="167"/>
    </row>
    <row r="148" spans="1:104" x14ac:dyDescent="0.2">
      <c r="A148" s="175"/>
      <c r="B148" s="178"/>
      <c r="C148" s="231" t="s">
        <v>258</v>
      </c>
      <c r="D148" s="232"/>
      <c r="E148" s="179">
        <v>4.05</v>
      </c>
      <c r="F148" s="180"/>
      <c r="G148" s="181"/>
      <c r="M148" s="177" t="s">
        <v>258</v>
      </c>
      <c r="O148" s="167"/>
    </row>
    <row r="149" spans="1:104" x14ac:dyDescent="0.2">
      <c r="A149" s="175"/>
      <c r="B149" s="178"/>
      <c r="C149" s="231" t="s">
        <v>249</v>
      </c>
      <c r="D149" s="232"/>
      <c r="E149" s="179">
        <v>3.3</v>
      </c>
      <c r="F149" s="180"/>
      <c r="G149" s="181"/>
      <c r="M149" s="177" t="s">
        <v>249</v>
      </c>
      <c r="O149" s="167"/>
    </row>
    <row r="150" spans="1:104" x14ac:dyDescent="0.2">
      <c r="A150" s="175"/>
      <c r="B150" s="178"/>
      <c r="C150" s="231" t="s">
        <v>259</v>
      </c>
      <c r="D150" s="232"/>
      <c r="E150" s="179">
        <v>5.4</v>
      </c>
      <c r="F150" s="180"/>
      <c r="G150" s="181"/>
      <c r="M150" s="177" t="s">
        <v>259</v>
      </c>
      <c r="O150" s="167"/>
    </row>
    <row r="151" spans="1:104" x14ac:dyDescent="0.2">
      <c r="A151" s="175"/>
      <c r="B151" s="178"/>
      <c r="C151" s="231" t="s">
        <v>249</v>
      </c>
      <c r="D151" s="232"/>
      <c r="E151" s="179">
        <v>3.3</v>
      </c>
      <c r="F151" s="180"/>
      <c r="G151" s="181"/>
      <c r="M151" s="177" t="s">
        <v>249</v>
      </c>
      <c r="O151" s="167"/>
    </row>
    <row r="152" spans="1:104" x14ac:dyDescent="0.2">
      <c r="A152" s="168">
        <v>38</v>
      </c>
      <c r="B152" s="169" t="s">
        <v>260</v>
      </c>
      <c r="C152" s="170" t="s">
        <v>261</v>
      </c>
      <c r="D152" s="171" t="s">
        <v>101</v>
      </c>
      <c r="E152" s="172">
        <v>5.5</v>
      </c>
      <c r="F152" s="172"/>
      <c r="G152" s="173">
        <f>E152*F152</f>
        <v>0</v>
      </c>
      <c r="O152" s="167">
        <v>2</v>
      </c>
      <c r="AA152" s="145">
        <v>3</v>
      </c>
      <c r="AB152" s="145">
        <v>7</v>
      </c>
      <c r="AC152" s="145" t="s">
        <v>260</v>
      </c>
      <c r="AZ152" s="145">
        <v>2</v>
      </c>
      <c r="BA152" s="145">
        <f>IF(AZ152=1,G152,0)</f>
        <v>0</v>
      </c>
      <c r="BB152" s="145">
        <f>IF(AZ152=2,G152,0)</f>
        <v>0</v>
      </c>
      <c r="BC152" s="145">
        <f>IF(AZ152=3,G152,0)</f>
        <v>0</v>
      </c>
      <c r="BD152" s="145">
        <f>IF(AZ152=4,G152,0)</f>
        <v>0</v>
      </c>
      <c r="BE152" s="145">
        <f>IF(AZ152=5,G152,0)</f>
        <v>0</v>
      </c>
      <c r="CA152" s="174">
        <v>3</v>
      </c>
      <c r="CB152" s="174">
        <v>7</v>
      </c>
      <c r="CZ152" s="145">
        <v>0.77</v>
      </c>
    </row>
    <row r="153" spans="1:104" x14ac:dyDescent="0.2">
      <c r="A153" s="175"/>
      <c r="B153" s="178"/>
      <c r="C153" s="231" t="s">
        <v>262</v>
      </c>
      <c r="D153" s="232"/>
      <c r="E153" s="179">
        <v>5.5</v>
      </c>
      <c r="F153" s="180"/>
      <c r="G153" s="181"/>
      <c r="M153" s="177" t="s">
        <v>262</v>
      </c>
      <c r="O153" s="167"/>
    </row>
    <row r="154" spans="1:104" x14ac:dyDescent="0.2">
      <c r="A154" s="168">
        <v>39</v>
      </c>
      <c r="B154" s="169" t="s">
        <v>263</v>
      </c>
      <c r="C154" s="170" t="s">
        <v>264</v>
      </c>
      <c r="D154" s="171" t="s">
        <v>62</v>
      </c>
      <c r="E154" s="172"/>
      <c r="F154" s="172"/>
      <c r="G154" s="173">
        <f>E154*F154</f>
        <v>0</v>
      </c>
      <c r="O154" s="167">
        <v>2</v>
      </c>
      <c r="AA154" s="145">
        <v>7</v>
      </c>
      <c r="AB154" s="145">
        <v>1002</v>
      </c>
      <c r="AC154" s="145">
        <v>5</v>
      </c>
      <c r="AZ154" s="145">
        <v>2</v>
      </c>
      <c r="BA154" s="145">
        <f>IF(AZ154=1,G154,0)</f>
        <v>0</v>
      </c>
      <c r="BB154" s="145">
        <f>IF(AZ154=2,G154,0)</f>
        <v>0</v>
      </c>
      <c r="BC154" s="145">
        <f>IF(AZ154=3,G154,0)</f>
        <v>0</v>
      </c>
      <c r="BD154" s="145">
        <f>IF(AZ154=4,G154,0)</f>
        <v>0</v>
      </c>
      <c r="BE154" s="145">
        <f>IF(AZ154=5,G154,0)</f>
        <v>0</v>
      </c>
      <c r="CA154" s="174">
        <v>7</v>
      </c>
      <c r="CB154" s="174">
        <v>1002</v>
      </c>
      <c r="CZ154" s="145">
        <v>0</v>
      </c>
    </row>
    <row r="155" spans="1:104" x14ac:dyDescent="0.2">
      <c r="A155" s="182"/>
      <c r="B155" s="183" t="s">
        <v>78</v>
      </c>
      <c r="C155" s="184" t="str">
        <f>CONCATENATE(B94," ",C94)</f>
        <v>762 Konstrukce tesařské</v>
      </c>
      <c r="D155" s="185"/>
      <c r="E155" s="186"/>
      <c r="F155" s="187"/>
      <c r="G155" s="188">
        <f>SUM(G94:G154)</f>
        <v>0</v>
      </c>
      <c r="O155" s="167">
        <v>4</v>
      </c>
      <c r="BA155" s="189">
        <f>SUM(BA94:BA154)</f>
        <v>0</v>
      </c>
      <c r="BB155" s="189">
        <f>SUM(BB94:BB154)</f>
        <v>0</v>
      </c>
      <c r="BC155" s="189">
        <f>SUM(BC94:BC154)</f>
        <v>0</v>
      </c>
      <c r="BD155" s="189">
        <f>SUM(BD94:BD154)</f>
        <v>0</v>
      </c>
      <c r="BE155" s="189">
        <f>SUM(BE94:BE154)</f>
        <v>0</v>
      </c>
    </row>
    <row r="156" spans="1:104" x14ac:dyDescent="0.2">
      <c r="A156" s="160" t="s">
        <v>74</v>
      </c>
      <c r="B156" s="161" t="s">
        <v>265</v>
      </c>
      <c r="C156" s="162" t="s">
        <v>266</v>
      </c>
      <c r="D156" s="163"/>
      <c r="E156" s="164"/>
      <c r="F156" s="164"/>
      <c r="G156" s="165"/>
      <c r="H156" s="166"/>
      <c r="I156" s="166"/>
      <c r="O156" s="167">
        <v>1</v>
      </c>
    </row>
    <row r="157" spans="1:104" x14ac:dyDescent="0.2">
      <c r="A157" s="168">
        <v>40</v>
      </c>
      <c r="B157" s="169" t="s">
        <v>267</v>
      </c>
      <c r="C157" s="170" t="s">
        <v>195</v>
      </c>
      <c r="D157" s="171"/>
      <c r="E157" s="172">
        <v>0</v>
      </c>
      <c r="F157" s="172">
        <v>0</v>
      </c>
      <c r="G157" s="173">
        <f>E157*F157</f>
        <v>0</v>
      </c>
      <c r="O157" s="167">
        <v>2</v>
      </c>
      <c r="AA157" s="145">
        <v>12</v>
      </c>
      <c r="AB157" s="145">
        <v>0</v>
      </c>
      <c r="AC157" s="145">
        <v>35</v>
      </c>
      <c r="AZ157" s="145">
        <v>2</v>
      </c>
      <c r="BA157" s="145">
        <f>IF(AZ157=1,G157,0)</f>
        <v>0</v>
      </c>
      <c r="BB157" s="145">
        <f>IF(AZ157=2,G157,0)</f>
        <v>0</v>
      </c>
      <c r="BC157" s="145">
        <f>IF(AZ157=3,G157,0)</f>
        <v>0</v>
      </c>
      <c r="BD157" s="145">
        <f>IF(AZ157=4,G157,0)</f>
        <v>0</v>
      </c>
      <c r="BE157" s="145">
        <f>IF(AZ157=5,G157,0)</f>
        <v>0</v>
      </c>
      <c r="CA157" s="174">
        <v>12</v>
      </c>
      <c r="CB157" s="174">
        <v>0</v>
      </c>
      <c r="CZ157" s="145">
        <v>0</v>
      </c>
    </row>
    <row r="158" spans="1:104" ht="33.75" x14ac:dyDescent="0.2">
      <c r="A158" s="175"/>
      <c r="B158" s="176"/>
      <c r="C158" s="223" t="s">
        <v>196</v>
      </c>
      <c r="D158" s="224"/>
      <c r="E158" s="224"/>
      <c r="F158" s="224"/>
      <c r="G158" s="225"/>
      <c r="L158" s="177" t="s">
        <v>196</v>
      </c>
      <c r="O158" s="167">
        <v>3</v>
      </c>
    </row>
    <row r="159" spans="1:104" ht="22.5" x14ac:dyDescent="0.2">
      <c r="A159" s="175"/>
      <c r="B159" s="176"/>
      <c r="C159" s="223" t="s">
        <v>268</v>
      </c>
      <c r="D159" s="224"/>
      <c r="E159" s="224"/>
      <c r="F159" s="224"/>
      <c r="G159" s="225"/>
      <c r="L159" s="177" t="s">
        <v>268</v>
      </c>
      <c r="O159" s="167">
        <v>3</v>
      </c>
    </row>
    <row r="160" spans="1:104" x14ac:dyDescent="0.2">
      <c r="A160" s="175"/>
      <c r="B160" s="176"/>
      <c r="C160" s="223" t="s">
        <v>198</v>
      </c>
      <c r="D160" s="224"/>
      <c r="E160" s="224"/>
      <c r="F160" s="224"/>
      <c r="G160" s="225"/>
      <c r="L160" s="177" t="s">
        <v>198</v>
      </c>
      <c r="O160" s="167">
        <v>3</v>
      </c>
    </row>
    <row r="161" spans="1:104" ht="22.5" x14ac:dyDescent="0.2">
      <c r="A161" s="168">
        <v>41</v>
      </c>
      <c r="B161" s="169" t="s">
        <v>269</v>
      </c>
      <c r="C161" s="170" t="s">
        <v>270</v>
      </c>
      <c r="D161" s="171" t="s">
        <v>271</v>
      </c>
      <c r="E161" s="172"/>
      <c r="F161" s="172"/>
      <c r="G161" s="173">
        <f>E161*F161</f>
        <v>0</v>
      </c>
      <c r="O161" s="167">
        <v>2</v>
      </c>
      <c r="AA161" s="145">
        <v>12</v>
      </c>
      <c r="AB161" s="145">
        <v>0</v>
      </c>
      <c r="AC161" s="145">
        <v>1</v>
      </c>
      <c r="AZ161" s="145">
        <v>2</v>
      </c>
      <c r="BA161" s="145">
        <f>IF(AZ161=1,G161,0)</f>
        <v>0</v>
      </c>
      <c r="BB161" s="145">
        <f>IF(AZ161=2,G161,0)</f>
        <v>0</v>
      </c>
      <c r="BC161" s="145">
        <f>IF(AZ161=3,G161,0)</f>
        <v>0</v>
      </c>
      <c r="BD161" s="145">
        <f>IF(AZ161=4,G161,0)</f>
        <v>0</v>
      </c>
      <c r="BE161" s="145">
        <f>IF(AZ161=5,G161,0)</f>
        <v>0</v>
      </c>
      <c r="CA161" s="174">
        <v>12</v>
      </c>
      <c r="CB161" s="174">
        <v>0</v>
      </c>
      <c r="CZ161" s="145">
        <v>0</v>
      </c>
    </row>
    <row r="162" spans="1:104" x14ac:dyDescent="0.2">
      <c r="A162" s="175"/>
      <c r="B162" s="176"/>
      <c r="C162" s="223" t="s">
        <v>272</v>
      </c>
      <c r="D162" s="224"/>
      <c r="E162" s="224"/>
      <c r="F162" s="224"/>
      <c r="G162" s="225"/>
      <c r="L162" s="177" t="s">
        <v>272</v>
      </c>
      <c r="O162" s="167">
        <v>3</v>
      </c>
    </row>
    <row r="163" spans="1:104" x14ac:dyDescent="0.2">
      <c r="A163" s="175"/>
      <c r="B163" s="178"/>
      <c r="C163" s="231" t="s">
        <v>273</v>
      </c>
      <c r="D163" s="232"/>
      <c r="E163" s="179"/>
      <c r="F163" s="180"/>
      <c r="G163" s="181"/>
      <c r="M163" s="177" t="s">
        <v>273</v>
      </c>
      <c r="O163" s="167"/>
    </row>
    <row r="164" spans="1:104" x14ac:dyDescent="0.2">
      <c r="A164" s="175"/>
      <c r="B164" s="178"/>
      <c r="C164" s="231" t="s">
        <v>274</v>
      </c>
      <c r="D164" s="232"/>
      <c r="E164" s="179"/>
      <c r="F164" s="180"/>
      <c r="G164" s="181"/>
      <c r="M164" s="177" t="s">
        <v>274</v>
      </c>
      <c r="O164" s="167"/>
    </row>
    <row r="165" spans="1:104" x14ac:dyDescent="0.2">
      <c r="A165" s="175"/>
      <c r="B165" s="178"/>
      <c r="C165" s="231" t="s">
        <v>275</v>
      </c>
      <c r="D165" s="232"/>
      <c r="E165" s="179"/>
      <c r="F165" s="180"/>
      <c r="G165" s="181"/>
      <c r="M165" s="177" t="s">
        <v>275</v>
      </c>
      <c r="O165" s="167"/>
    </row>
    <row r="166" spans="1:104" x14ac:dyDescent="0.2">
      <c r="A166" s="175"/>
      <c r="B166" s="178"/>
      <c r="C166" s="231" t="s">
        <v>276</v>
      </c>
      <c r="D166" s="232"/>
      <c r="E166" s="179"/>
      <c r="F166" s="180"/>
      <c r="G166" s="181"/>
      <c r="M166" s="177" t="s">
        <v>276</v>
      </c>
      <c r="O166" s="167"/>
    </row>
    <row r="167" spans="1:104" x14ac:dyDescent="0.2">
      <c r="A167" s="175"/>
      <c r="B167" s="178"/>
      <c r="C167" s="231" t="s">
        <v>277</v>
      </c>
      <c r="D167" s="232"/>
      <c r="E167" s="179"/>
      <c r="F167" s="180"/>
      <c r="G167" s="181"/>
      <c r="M167" s="177" t="s">
        <v>277</v>
      </c>
      <c r="O167" s="167"/>
    </row>
    <row r="168" spans="1:104" x14ac:dyDescent="0.2">
      <c r="A168" s="175"/>
      <c r="B168" s="178"/>
      <c r="C168" s="231" t="s">
        <v>278</v>
      </c>
      <c r="D168" s="232"/>
      <c r="E168" s="179"/>
      <c r="F168" s="180"/>
      <c r="G168" s="181"/>
      <c r="M168" s="177" t="s">
        <v>278</v>
      </c>
      <c r="O168" s="167"/>
    </row>
    <row r="169" spans="1:104" x14ac:dyDescent="0.2">
      <c r="A169" s="175"/>
      <c r="B169" s="178"/>
      <c r="C169" s="231" t="s">
        <v>279</v>
      </c>
      <c r="D169" s="232"/>
      <c r="E169" s="179"/>
      <c r="F169" s="180"/>
      <c r="G169" s="181"/>
      <c r="M169" s="177" t="s">
        <v>279</v>
      </c>
      <c r="O169" s="167"/>
    </row>
    <row r="170" spans="1:104" x14ac:dyDescent="0.2">
      <c r="A170" s="175"/>
      <c r="B170" s="178"/>
      <c r="C170" s="231" t="s">
        <v>280</v>
      </c>
      <c r="D170" s="232"/>
      <c r="E170" s="179"/>
      <c r="F170" s="180"/>
      <c r="G170" s="181"/>
      <c r="M170" s="177" t="s">
        <v>280</v>
      </c>
      <c r="O170" s="167"/>
    </row>
    <row r="171" spans="1:104" ht="22.5" x14ac:dyDescent="0.2">
      <c r="A171" s="168">
        <v>42</v>
      </c>
      <c r="B171" s="169" t="s">
        <v>281</v>
      </c>
      <c r="C171" s="170" t="s">
        <v>282</v>
      </c>
      <c r="D171" s="171" t="s">
        <v>271</v>
      </c>
      <c r="E171" s="172"/>
      <c r="F171" s="172"/>
      <c r="G171" s="173">
        <f>E171*F171</f>
        <v>0</v>
      </c>
      <c r="O171" s="167">
        <v>2</v>
      </c>
      <c r="AA171" s="145">
        <v>12</v>
      </c>
      <c r="AB171" s="145">
        <v>0</v>
      </c>
      <c r="AC171" s="145">
        <v>2</v>
      </c>
      <c r="AZ171" s="145">
        <v>2</v>
      </c>
      <c r="BA171" s="145">
        <f>IF(AZ171=1,G171,0)</f>
        <v>0</v>
      </c>
      <c r="BB171" s="145">
        <f>IF(AZ171=2,G171,0)</f>
        <v>0</v>
      </c>
      <c r="BC171" s="145">
        <f>IF(AZ171=3,G171,0)</f>
        <v>0</v>
      </c>
      <c r="BD171" s="145">
        <f>IF(AZ171=4,G171,0)</f>
        <v>0</v>
      </c>
      <c r="BE171" s="145">
        <f>IF(AZ171=5,G171,0)</f>
        <v>0</v>
      </c>
      <c r="CA171" s="174">
        <v>12</v>
      </c>
      <c r="CB171" s="174">
        <v>0</v>
      </c>
      <c r="CZ171" s="145">
        <v>0</v>
      </c>
    </row>
    <row r="172" spans="1:104" x14ac:dyDescent="0.2">
      <c r="A172" s="175"/>
      <c r="B172" s="176"/>
      <c r="C172" s="223" t="s">
        <v>272</v>
      </c>
      <c r="D172" s="224"/>
      <c r="E172" s="224"/>
      <c r="F172" s="224"/>
      <c r="G172" s="225"/>
      <c r="L172" s="177" t="s">
        <v>272</v>
      </c>
      <c r="O172" s="167">
        <v>3</v>
      </c>
    </row>
    <row r="173" spans="1:104" x14ac:dyDescent="0.2">
      <c r="A173" s="175"/>
      <c r="B173" s="178"/>
      <c r="C173" s="231" t="s">
        <v>283</v>
      </c>
      <c r="D173" s="232"/>
      <c r="E173" s="179"/>
      <c r="F173" s="180"/>
      <c r="G173" s="181"/>
      <c r="M173" s="177" t="s">
        <v>283</v>
      </c>
      <c r="O173" s="167"/>
    </row>
    <row r="174" spans="1:104" x14ac:dyDescent="0.2">
      <c r="A174" s="175"/>
      <c r="B174" s="178"/>
      <c r="C174" s="231" t="s">
        <v>284</v>
      </c>
      <c r="D174" s="232"/>
      <c r="E174" s="179"/>
      <c r="F174" s="180"/>
      <c r="G174" s="181"/>
      <c r="M174" s="177" t="s">
        <v>284</v>
      </c>
      <c r="O174" s="167"/>
    </row>
    <row r="175" spans="1:104" x14ac:dyDescent="0.2">
      <c r="A175" s="175"/>
      <c r="B175" s="178"/>
      <c r="C175" s="231" t="s">
        <v>285</v>
      </c>
      <c r="D175" s="232"/>
      <c r="E175" s="179"/>
      <c r="F175" s="180"/>
      <c r="G175" s="181"/>
      <c r="M175" s="177" t="s">
        <v>285</v>
      </c>
      <c r="O175" s="167"/>
    </row>
    <row r="176" spans="1:104" x14ac:dyDescent="0.2">
      <c r="A176" s="175"/>
      <c r="B176" s="178"/>
      <c r="C176" s="231" t="s">
        <v>286</v>
      </c>
      <c r="D176" s="232"/>
      <c r="E176" s="179"/>
      <c r="F176" s="180"/>
      <c r="G176" s="181"/>
      <c r="M176" s="177" t="s">
        <v>286</v>
      </c>
      <c r="O176" s="167"/>
    </row>
    <row r="177" spans="1:104" x14ac:dyDescent="0.2">
      <c r="A177" s="175"/>
      <c r="B177" s="178"/>
      <c r="C177" s="231" t="s">
        <v>287</v>
      </c>
      <c r="D177" s="232"/>
      <c r="E177" s="179"/>
      <c r="F177" s="180"/>
      <c r="G177" s="181"/>
      <c r="M177" s="177" t="s">
        <v>287</v>
      </c>
      <c r="O177" s="167"/>
    </row>
    <row r="178" spans="1:104" ht="22.5" x14ac:dyDescent="0.2">
      <c r="A178" s="168">
        <v>43</v>
      </c>
      <c r="B178" s="169" t="s">
        <v>288</v>
      </c>
      <c r="C178" s="170" t="s">
        <v>289</v>
      </c>
      <c r="D178" s="171" t="s">
        <v>77</v>
      </c>
      <c r="E178" s="172"/>
      <c r="F178" s="172"/>
      <c r="G178" s="173">
        <f>E178*F178</f>
        <v>0</v>
      </c>
      <c r="O178" s="167">
        <v>2</v>
      </c>
      <c r="AA178" s="145">
        <v>12</v>
      </c>
      <c r="AB178" s="145">
        <v>0</v>
      </c>
      <c r="AC178" s="145">
        <v>3</v>
      </c>
      <c r="AZ178" s="145">
        <v>2</v>
      </c>
      <c r="BA178" s="145">
        <f>IF(AZ178=1,G178,0)</f>
        <v>0</v>
      </c>
      <c r="BB178" s="145">
        <f>IF(AZ178=2,G178,0)</f>
        <v>0</v>
      </c>
      <c r="BC178" s="145">
        <f>IF(AZ178=3,G178,0)</f>
        <v>0</v>
      </c>
      <c r="BD178" s="145">
        <f>IF(AZ178=4,G178,0)</f>
        <v>0</v>
      </c>
      <c r="BE178" s="145">
        <f>IF(AZ178=5,G178,0)</f>
        <v>0</v>
      </c>
      <c r="CA178" s="174">
        <v>12</v>
      </c>
      <c r="CB178" s="174">
        <v>0</v>
      </c>
      <c r="CZ178" s="145">
        <v>0</v>
      </c>
    </row>
    <row r="179" spans="1:104" x14ac:dyDescent="0.2">
      <c r="A179" s="175"/>
      <c r="B179" s="176"/>
      <c r="C179" s="223" t="s">
        <v>290</v>
      </c>
      <c r="D179" s="224"/>
      <c r="E179" s="224"/>
      <c r="F179" s="224"/>
      <c r="G179" s="225"/>
      <c r="L179" s="177" t="s">
        <v>290</v>
      </c>
      <c r="O179" s="167">
        <v>3</v>
      </c>
    </row>
    <row r="180" spans="1:104" x14ac:dyDescent="0.2">
      <c r="A180" s="175"/>
      <c r="B180" s="176"/>
      <c r="C180" s="223" t="s">
        <v>272</v>
      </c>
      <c r="D180" s="224"/>
      <c r="E180" s="224"/>
      <c r="F180" s="224"/>
      <c r="G180" s="225"/>
      <c r="L180" s="177" t="s">
        <v>272</v>
      </c>
      <c r="O180" s="167">
        <v>3</v>
      </c>
    </row>
    <row r="181" spans="1:104" ht="22.5" x14ac:dyDescent="0.2">
      <c r="A181" s="168">
        <v>44</v>
      </c>
      <c r="B181" s="169" t="s">
        <v>291</v>
      </c>
      <c r="C181" s="170" t="s">
        <v>292</v>
      </c>
      <c r="D181" s="171" t="s">
        <v>77</v>
      </c>
      <c r="E181" s="172"/>
      <c r="F181" s="172"/>
      <c r="G181" s="173">
        <f>E181*F181</f>
        <v>0</v>
      </c>
      <c r="O181" s="167">
        <v>2</v>
      </c>
      <c r="AA181" s="145">
        <v>12</v>
      </c>
      <c r="AB181" s="145">
        <v>0</v>
      </c>
      <c r="AC181" s="145">
        <v>4</v>
      </c>
      <c r="AZ181" s="145">
        <v>2</v>
      </c>
      <c r="BA181" s="145">
        <f>IF(AZ181=1,G181,0)</f>
        <v>0</v>
      </c>
      <c r="BB181" s="145">
        <f>IF(AZ181=2,G181,0)</f>
        <v>0</v>
      </c>
      <c r="BC181" s="145">
        <f>IF(AZ181=3,G181,0)</f>
        <v>0</v>
      </c>
      <c r="BD181" s="145">
        <f>IF(AZ181=4,G181,0)</f>
        <v>0</v>
      </c>
      <c r="BE181" s="145">
        <f>IF(AZ181=5,G181,0)</f>
        <v>0</v>
      </c>
      <c r="CA181" s="174">
        <v>12</v>
      </c>
      <c r="CB181" s="174">
        <v>0</v>
      </c>
      <c r="CZ181" s="145">
        <v>0</v>
      </c>
    </row>
    <row r="182" spans="1:104" x14ac:dyDescent="0.2">
      <c r="A182" s="175"/>
      <c r="B182" s="176"/>
      <c r="C182" s="223" t="s">
        <v>272</v>
      </c>
      <c r="D182" s="224"/>
      <c r="E182" s="224"/>
      <c r="F182" s="224"/>
      <c r="G182" s="225"/>
      <c r="L182" s="177" t="s">
        <v>272</v>
      </c>
      <c r="O182" s="167">
        <v>3</v>
      </c>
    </row>
    <row r="183" spans="1:104" ht="22.5" x14ac:dyDescent="0.2">
      <c r="A183" s="168">
        <v>45</v>
      </c>
      <c r="B183" s="169" t="s">
        <v>293</v>
      </c>
      <c r="C183" s="170" t="s">
        <v>294</v>
      </c>
      <c r="D183" s="171" t="s">
        <v>77</v>
      </c>
      <c r="E183" s="172"/>
      <c r="F183" s="172"/>
      <c r="G183" s="173">
        <f>E183*F183</f>
        <v>0</v>
      </c>
      <c r="O183" s="167">
        <v>2</v>
      </c>
      <c r="AA183" s="145">
        <v>12</v>
      </c>
      <c r="AB183" s="145">
        <v>0</v>
      </c>
      <c r="AC183" s="145">
        <v>5</v>
      </c>
      <c r="AZ183" s="145">
        <v>2</v>
      </c>
      <c r="BA183" s="145">
        <f>IF(AZ183=1,G183,0)</f>
        <v>0</v>
      </c>
      <c r="BB183" s="145">
        <f>IF(AZ183=2,G183,0)</f>
        <v>0</v>
      </c>
      <c r="BC183" s="145">
        <f>IF(AZ183=3,G183,0)</f>
        <v>0</v>
      </c>
      <c r="BD183" s="145">
        <f>IF(AZ183=4,G183,0)</f>
        <v>0</v>
      </c>
      <c r="BE183" s="145">
        <f>IF(AZ183=5,G183,0)</f>
        <v>0</v>
      </c>
      <c r="CA183" s="174">
        <v>12</v>
      </c>
      <c r="CB183" s="174">
        <v>0</v>
      </c>
      <c r="CZ183" s="145">
        <v>0</v>
      </c>
    </row>
    <row r="184" spans="1:104" x14ac:dyDescent="0.2">
      <c r="A184" s="175"/>
      <c r="B184" s="176"/>
      <c r="C184" s="223" t="s">
        <v>272</v>
      </c>
      <c r="D184" s="224"/>
      <c r="E184" s="224"/>
      <c r="F184" s="224"/>
      <c r="G184" s="225"/>
      <c r="L184" s="177" t="s">
        <v>272</v>
      </c>
      <c r="O184" s="167">
        <v>3</v>
      </c>
    </row>
    <row r="185" spans="1:104" ht="22.5" x14ac:dyDescent="0.2">
      <c r="A185" s="168">
        <v>46</v>
      </c>
      <c r="B185" s="169" t="s">
        <v>295</v>
      </c>
      <c r="C185" s="170" t="s">
        <v>296</v>
      </c>
      <c r="D185" s="171" t="s">
        <v>77</v>
      </c>
      <c r="E185" s="172"/>
      <c r="F185" s="172"/>
      <c r="G185" s="173">
        <f>E185*F185</f>
        <v>0</v>
      </c>
      <c r="O185" s="167">
        <v>2</v>
      </c>
      <c r="AA185" s="145">
        <v>12</v>
      </c>
      <c r="AB185" s="145">
        <v>0</v>
      </c>
      <c r="AC185" s="145">
        <v>6</v>
      </c>
      <c r="AZ185" s="145">
        <v>2</v>
      </c>
      <c r="BA185" s="145">
        <f>IF(AZ185=1,G185,0)</f>
        <v>0</v>
      </c>
      <c r="BB185" s="145">
        <f>IF(AZ185=2,G185,0)</f>
        <v>0</v>
      </c>
      <c r="BC185" s="145">
        <f>IF(AZ185=3,G185,0)</f>
        <v>0</v>
      </c>
      <c r="BD185" s="145">
        <f>IF(AZ185=4,G185,0)</f>
        <v>0</v>
      </c>
      <c r="BE185" s="145">
        <f>IF(AZ185=5,G185,0)</f>
        <v>0</v>
      </c>
      <c r="CA185" s="174">
        <v>12</v>
      </c>
      <c r="CB185" s="174">
        <v>0</v>
      </c>
      <c r="CZ185" s="145">
        <v>0</v>
      </c>
    </row>
    <row r="186" spans="1:104" x14ac:dyDescent="0.2">
      <c r="A186" s="175"/>
      <c r="B186" s="176"/>
      <c r="C186" s="223" t="s">
        <v>272</v>
      </c>
      <c r="D186" s="224"/>
      <c r="E186" s="224"/>
      <c r="F186" s="224"/>
      <c r="G186" s="225"/>
      <c r="L186" s="177" t="s">
        <v>272</v>
      </c>
      <c r="O186" s="167">
        <v>3</v>
      </c>
    </row>
    <row r="187" spans="1:104" ht="22.5" x14ac:dyDescent="0.2">
      <c r="A187" s="168">
        <v>47</v>
      </c>
      <c r="B187" s="169" t="s">
        <v>297</v>
      </c>
      <c r="C187" s="170" t="s">
        <v>298</v>
      </c>
      <c r="D187" s="171" t="s">
        <v>77</v>
      </c>
      <c r="E187" s="172"/>
      <c r="F187" s="172"/>
      <c r="G187" s="173">
        <f>E187*F187</f>
        <v>0</v>
      </c>
      <c r="O187" s="167">
        <v>2</v>
      </c>
      <c r="AA187" s="145">
        <v>12</v>
      </c>
      <c r="AB187" s="145">
        <v>0</v>
      </c>
      <c r="AC187" s="145">
        <v>7</v>
      </c>
      <c r="AZ187" s="145">
        <v>2</v>
      </c>
      <c r="BA187" s="145">
        <f>IF(AZ187=1,G187,0)</f>
        <v>0</v>
      </c>
      <c r="BB187" s="145">
        <f>IF(AZ187=2,G187,0)</f>
        <v>0</v>
      </c>
      <c r="BC187" s="145">
        <f>IF(AZ187=3,G187,0)</f>
        <v>0</v>
      </c>
      <c r="BD187" s="145">
        <f>IF(AZ187=4,G187,0)</f>
        <v>0</v>
      </c>
      <c r="BE187" s="145">
        <f>IF(AZ187=5,G187,0)</f>
        <v>0</v>
      </c>
      <c r="CA187" s="174">
        <v>12</v>
      </c>
      <c r="CB187" s="174">
        <v>0</v>
      </c>
      <c r="CZ187" s="145">
        <v>0</v>
      </c>
    </row>
    <row r="188" spans="1:104" x14ac:dyDescent="0.2">
      <c r="A188" s="175"/>
      <c r="B188" s="176"/>
      <c r="C188" s="223" t="s">
        <v>272</v>
      </c>
      <c r="D188" s="224"/>
      <c r="E188" s="224"/>
      <c r="F188" s="224"/>
      <c r="G188" s="225"/>
      <c r="L188" s="177" t="s">
        <v>272</v>
      </c>
      <c r="O188" s="167">
        <v>3</v>
      </c>
    </row>
    <row r="189" spans="1:104" ht="22.5" x14ac:dyDescent="0.2">
      <c r="A189" s="168">
        <v>48</v>
      </c>
      <c r="B189" s="169" t="s">
        <v>299</v>
      </c>
      <c r="C189" s="170" t="s">
        <v>300</v>
      </c>
      <c r="D189" s="171" t="s">
        <v>77</v>
      </c>
      <c r="E189" s="172"/>
      <c r="F189" s="172"/>
      <c r="G189" s="173">
        <f>E189*F189</f>
        <v>0</v>
      </c>
      <c r="O189" s="167">
        <v>2</v>
      </c>
      <c r="AA189" s="145">
        <v>12</v>
      </c>
      <c r="AB189" s="145">
        <v>0</v>
      </c>
      <c r="AC189" s="145">
        <v>8</v>
      </c>
      <c r="AZ189" s="145">
        <v>2</v>
      </c>
      <c r="BA189" s="145">
        <f>IF(AZ189=1,G189,0)</f>
        <v>0</v>
      </c>
      <c r="BB189" s="145">
        <f>IF(AZ189=2,G189,0)</f>
        <v>0</v>
      </c>
      <c r="BC189" s="145">
        <f>IF(AZ189=3,G189,0)</f>
        <v>0</v>
      </c>
      <c r="BD189" s="145">
        <f>IF(AZ189=4,G189,0)</f>
        <v>0</v>
      </c>
      <c r="BE189" s="145">
        <f>IF(AZ189=5,G189,0)</f>
        <v>0</v>
      </c>
      <c r="CA189" s="174">
        <v>12</v>
      </c>
      <c r="CB189" s="174">
        <v>0</v>
      </c>
      <c r="CZ189" s="145">
        <v>0</v>
      </c>
    </row>
    <row r="190" spans="1:104" x14ac:dyDescent="0.2">
      <c r="A190" s="175"/>
      <c r="B190" s="176"/>
      <c r="C190" s="223" t="s">
        <v>272</v>
      </c>
      <c r="D190" s="224"/>
      <c r="E190" s="224"/>
      <c r="F190" s="224"/>
      <c r="G190" s="225"/>
      <c r="L190" s="177" t="s">
        <v>272</v>
      </c>
      <c r="O190" s="167">
        <v>3</v>
      </c>
    </row>
    <row r="191" spans="1:104" ht="22.5" x14ac:dyDescent="0.2">
      <c r="A191" s="168">
        <v>49</v>
      </c>
      <c r="B191" s="169" t="s">
        <v>301</v>
      </c>
      <c r="C191" s="170" t="s">
        <v>302</v>
      </c>
      <c r="D191" s="171" t="s">
        <v>77</v>
      </c>
      <c r="E191" s="172"/>
      <c r="F191" s="172"/>
      <c r="G191" s="173">
        <f>E191*F191</f>
        <v>0</v>
      </c>
      <c r="O191" s="167">
        <v>2</v>
      </c>
      <c r="AA191" s="145">
        <v>12</v>
      </c>
      <c r="AB191" s="145">
        <v>0</v>
      </c>
      <c r="AC191" s="145">
        <v>9</v>
      </c>
      <c r="AZ191" s="145">
        <v>2</v>
      </c>
      <c r="BA191" s="145">
        <f>IF(AZ191=1,G191,0)</f>
        <v>0</v>
      </c>
      <c r="BB191" s="145">
        <f>IF(AZ191=2,G191,0)</f>
        <v>0</v>
      </c>
      <c r="BC191" s="145">
        <f>IF(AZ191=3,G191,0)</f>
        <v>0</v>
      </c>
      <c r="BD191" s="145">
        <f>IF(AZ191=4,G191,0)</f>
        <v>0</v>
      </c>
      <c r="BE191" s="145">
        <f>IF(AZ191=5,G191,0)</f>
        <v>0</v>
      </c>
      <c r="CA191" s="174">
        <v>12</v>
      </c>
      <c r="CB191" s="174">
        <v>0</v>
      </c>
      <c r="CZ191" s="145">
        <v>0</v>
      </c>
    </row>
    <row r="192" spans="1:104" x14ac:dyDescent="0.2">
      <c r="A192" s="175"/>
      <c r="B192" s="176"/>
      <c r="C192" s="223" t="s">
        <v>272</v>
      </c>
      <c r="D192" s="224"/>
      <c r="E192" s="224"/>
      <c r="F192" s="224"/>
      <c r="G192" s="225"/>
      <c r="L192" s="177" t="s">
        <v>272</v>
      </c>
      <c r="O192" s="167">
        <v>3</v>
      </c>
    </row>
    <row r="193" spans="1:104" ht="22.5" x14ac:dyDescent="0.2">
      <c r="A193" s="168">
        <v>50</v>
      </c>
      <c r="B193" s="169" t="s">
        <v>303</v>
      </c>
      <c r="C193" s="170" t="s">
        <v>304</v>
      </c>
      <c r="D193" s="171" t="s">
        <v>77</v>
      </c>
      <c r="E193" s="172"/>
      <c r="F193" s="172"/>
      <c r="G193" s="173">
        <f>E193*F193</f>
        <v>0</v>
      </c>
      <c r="O193" s="167">
        <v>2</v>
      </c>
      <c r="AA193" s="145">
        <v>12</v>
      </c>
      <c r="AB193" s="145">
        <v>0</v>
      </c>
      <c r="AC193" s="145">
        <v>10</v>
      </c>
      <c r="AZ193" s="145">
        <v>2</v>
      </c>
      <c r="BA193" s="145">
        <f>IF(AZ193=1,G193,0)</f>
        <v>0</v>
      </c>
      <c r="BB193" s="145">
        <f>IF(AZ193=2,G193,0)</f>
        <v>0</v>
      </c>
      <c r="BC193" s="145">
        <f>IF(AZ193=3,G193,0)</f>
        <v>0</v>
      </c>
      <c r="BD193" s="145">
        <f>IF(AZ193=4,G193,0)</f>
        <v>0</v>
      </c>
      <c r="BE193" s="145">
        <f>IF(AZ193=5,G193,0)</f>
        <v>0</v>
      </c>
      <c r="CA193" s="174">
        <v>12</v>
      </c>
      <c r="CB193" s="174">
        <v>0</v>
      </c>
      <c r="CZ193" s="145">
        <v>0</v>
      </c>
    </row>
    <row r="194" spans="1:104" x14ac:dyDescent="0.2">
      <c r="A194" s="175"/>
      <c r="B194" s="176"/>
      <c r="C194" s="223" t="s">
        <v>290</v>
      </c>
      <c r="D194" s="224"/>
      <c r="E194" s="224"/>
      <c r="F194" s="224"/>
      <c r="G194" s="225"/>
      <c r="L194" s="177" t="s">
        <v>290</v>
      </c>
      <c r="O194" s="167">
        <v>3</v>
      </c>
    </row>
    <row r="195" spans="1:104" x14ac:dyDescent="0.2">
      <c r="A195" s="175"/>
      <c r="B195" s="176"/>
      <c r="C195" s="223" t="s">
        <v>272</v>
      </c>
      <c r="D195" s="224"/>
      <c r="E195" s="224"/>
      <c r="F195" s="224"/>
      <c r="G195" s="225"/>
      <c r="L195" s="177" t="s">
        <v>272</v>
      </c>
      <c r="O195" s="167">
        <v>3</v>
      </c>
    </row>
    <row r="196" spans="1:104" ht="22.5" x14ac:dyDescent="0.2">
      <c r="A196" s="168">
        <v>51</v>
      </c>
      <c r="B196" s="169" t="s">
        <v>305</v>
      </c>
      <c r="C196" s="170" t="s">
        <v>306</v>
      </c>
      <c r="D196" s="171" t="s">
        <v>77</v>
      </c>
      <c r="E196" s="172"/>
      <c r="F196" s="172"/>
      <c r="G196" s="173">
        <f>E196*F196</f>
        <v>0</v>
      </c>
      <c r="O196" s="167">
        <v>2</v>
      </c>
      <c r="AA196" s="145">
        <v>12</v>
      </c>
      <c r="AB196" s="145">
        <v>0</v>
      </c>
      <c r="AC196" s="145">
        <v>11</v>
      </c>
      <c r="AZ196" s="145">
        <v>2</v>
      </c>
      <c r="BA196" s="145">
        <f>IF(AZ196=1,G196,0)</f>
        <v>0</v>
      </c>
      <c r="BB196" s="145">
        <f>IF(AZ196=2,G196,0)</f>
        <v>0</v>
      </c>
      <c r="BC196" s="145">
        <f>IF(AZ196=3,G196,0)</f>
        <v>0</v>
      </c>
      <c r="BD196" s="145">
        <f>IF(AZ196=4,G196,0)</f>
        <v>0</v>
      </c>
      <c r="BE196" s="145">
        <f>IF(AZ196=5,G196,0)</f>
        <v>0</v>
      </c>
      <c r="CA196" s="174">
        <v>12</v>
      </c>
      <c r="CB196" s="174">
        <v>0</v>
      </c>
      <c r="CZ196" s="145">
        <v>0</v>
      </c>
    </row>
    <row r="197" spans="1:104" x14ac:dyDescent="0.2">
      <c r="A197" s="175"/>
      <c r="B197" s="176"/>
      <c r="C197" s="223" t="s">
        <v>272</v>
      </c>
      <c r="D197" s="224"/>
      <c r="E197" s="224"/>
      <c r="F197" s="224"/>
      <c r="G197" s="225"/>
      <c r="L197" s="177" t="s">
        <v>272</v>
      </c>
      <c r="O197" s="167">
        <v>3</v>
      </c>
    </row>
    <row r="198" spans="1:104" ht="22.5" x14ac:dyDescent="0.2">
      <c r="A198" s="168">
        <v>52</v>
      </c>
      <c r="B198" s="169" t="s">
        <v>307</v>
      </c>
      <c r="C198" s="170" t="s">
        <v>308</v>
      </c>
      <c r="D198" s="171" t="s">
        <v>77</v>
      </c>
      <c r="E198" s="172"/>
      <c r="F198" s="172"/>
      <c r="G198" s="173">
        <f>E198*F198</f>
        <v>0</v>
      </c>
      <c r="O198" s="167">
        <v>2</v>
      </c>
      <c r="AA198" s="145">
        <v>12</v>
      </c>
      <c r="AB198" s="145">
        <v>0</v>
      </c>
      <c r="AC198" s="145">
        <v>12</v>
      </c>
      <c r="AZ198" s="145">
        <v>2</v>
      </c>
      <c r="BA198" s="145">
        <f>IF(AZ198=1,G198,0)</f>
        <v>0</v>
      </c>
      <c r="BB198" s="145">
        <f>IF(AZ198=2,G198,0)</f>
        <v>0</v>
      </c>
      <c r="BC198" s="145">
        <f>IF(AZ198=3,G198,0)</f>
        <v>0</v>
      </c>
      <c r="BD198" s="145">
        <f>IF(AZ198=4,G198,0)</f>
        <v>0</v>
      </c>
      <c r="BE198" s="145">
        <f>IF(AZ198=5,G198,0)</f>
        <v>0</v>
      </c>
      <c r="CA198" s="174">
        <v>12</v>
      </c>
      <c r="CB198" s="174">
        <v>0</v>
      </c>
      <c r="CZ198" s="145">
        <v>0</v>
      </c>
    </row>
    <row r="199" spans="1:104" x14ac:dyDescent="0.2">
      <c r="A199" s="175"/>
      <c r="B199" s="176"/>
      <c r="C199" s="223" t="s">
        <v>272</v>
      </c>
      <c r="D199" s="224"/>
      <c r="E199" s="224"/>
      <c r="F199" s="224"/>
      <c r="G199" s="225"/>
      <c r="L199" s="177" t="s">
        <v>272</v>
      </c>
      <c r="O199" s="167">
        <v>3</v>
      </c>
    </row>
    <row r="200" spans="1:104" ht="22.5" x14ac:dyDescent="0.2">
      <c r="A200" s="168">
        <v>53</v>
      </c>
      <c r="B200" s="169" t="s">
        <v>309</v>
      </c>
      <c r="C200" s="170" t="s">
        <v>310</v>
      </c>
      <c r="D200" s="171" t="s">
        <v>77</v>
      </c>
      <c r="E200" s="172"/>
      <c r="F200" s="172"/>
      <c r="G200" s="173">
        <f>E200*F200</f>
        <v>0</v>
      </c>
      <c r="O200" s="167">
        <v>2</v>
      </c>
      <c r="AA200" s="145">
        <v>12</v>
      </c>
      <c r="AB200" s="145">
        <v>0</v>
      </c>
      <c r="AC200" s="145">
        <v>13</v>
      </c>
      <c r="AZ200" s="145">
        <v>2</v>
      </c>
      <c r="BA200" s="145">
        <f>IF(AZ200=1,G200,0)</f>
        <v>0</v>
      </c>
      <c r="BB200" s="145">
        <f>IF(AZ200=2,G200,0)</f>
        <v>0</v>
      </c>
      <c r="BC200" s="145">
        <f>IF(AZ200=3,G200,0)</f>
        <v>0</v>
      </c>
      <c r="BD200" s="145">
        <f>IF(AZ200=4,G200,0)</f>
        <v>0</v>
      </c>
      <c r="BE200" s="145">
        <f>IF(AZ200=5,G200,0)</f>
        <v>0</v>
      </c>
      <c r="CA200" s="174">
        <v>12</v>
      </c>
      <c r="CB200" s="174">
        <v>0</v>
      </c>
      <c r="CZ200" s="145">
        <v>0</v>
      </c>
    </row>
    <row r="201" spans="1:104" x14ac:dyDescent="0.2">
      <c r="A201" s="175"/>
      <c r="B201" s="176"/>
      <c r="C201" s="223" t="s">
        <v>272</v>
      </c>
      <c r="D201" s="224"/>
      <c r="E201" s="224"/>
      <c r="F201" s="224"/>
      <c r="G201" s="225"/>
      <c r="L201" s="177" t="s">
        <v>272</v>
      </c>
      <c r="O201" s="167">
        <v>3</v>
      </c>
    </row>
    <row r="202" spans="1:104" x14ac:dyDescent="0.2">
      <c r="A202" s="168">
        <v>54</v>
      </c>
      <c r="B202" s="169" t="s">
        <v>311</v>
      </c>
      <c r="C202" s="170" t="s">
        <v>312</v>
      </c>
      <c r="D202" s="171" t="s">
        <v>77</v>
      </c>
      <c r="E202" s="172"/>
      <c r="F202" s="172"/>
      <c r="G202" s="173">
        <f>E202*F202</f>
        <v>0</v>
      </c>
      <c r="O202" s="167">
        <v>2</v>
      </c>
      <c r="AA202" s="145">
        <v>12</v>
      </c>
      <c r="AB202" s="145">
        <v>0</v>
      </c>
      <c r="AC202" s="145">
        <v>14</v>
      </c>
      <c r="AZ202" s="145">
        <v>2</v>
      </c>
      <c r="BA202" s="145">
        <f>IF(AZ202=1,G202,0)</f>
        <v>0</v>
      </c>
      <c r="BB202" s="145">
        <f>IF(AZ202=2,G202,0)</f>
        <v>0</v>
      </c>
      <c r="BC202" s="145">
        <f>IF(AZ202=3,G202,0)</f>
        <v>0</v>
      </c>
      <c r="BD202" s="145">
        <f>IF(AZ202=4,G202,0)</f>
        <v>0</v>
      </c>
      <c r="BE202" s="145">
        <f>IF(AZ202=5,G202,0)</f>
        <v>0</v>
      </c>
      <c r="CA202" s="174">
        <v>12</v>
      </c>
      <c r="CB202" s="174">
        <v>0</v>
      </c>
      <c r="CZ202" s="145">
        <v>0</v>
      </c>
    </row>
    <row r="203" spans="1:104" x14ac:dyDescent="0.2">
      <c r="A203" s="175"/>
      <c r="B203" s="176"/>
      <c r="C203" s="223" t="s">
        <v>272</v>
      </c>
      <c r="D203" s="224"/>
      <c r="E203" s="224"/>
      <c r="F203" s="224"/>
      <c r="G203" s="225"/>
      <c r="L203" s="177" t="s">
        <v>272</v>
      </c>
      <c r="O203" s="167">
        <v>3</v>
      </c>
    </row>
    <row r="204" spans="1:104" ht="22.5" x14ac:dyDescent="0.2">
      <c r="A204" s="168">
        <v>55</v>
      </c>
      <c r="B204" s="169" t="s">
        <v>313</v>
      </c>
      <c r="C204" s="170" t="s">
        <v>314</v>
      </c>
      <c r="D204" s="171" t="s">
        <v>77</v>
      </c>
      <c r="E204" s="172"/>
      <c r="F204" s="172"/>
      <c r="G204" s="173">
        <f>E204*F204</f>
        <v>0</v>
      </c>
      <c r="O204" s="167">
        <v>2</v>
      </c>
      <c r="AA204" s="145">
        <v>12</v>
      </c>
      <c r="AB204" s="145">
        <v>0</v>
      </c>
      <c r="AC204" s="145">
        <v>15</v>
      </c>
      <c r="AZ204" s="145">
        <v>2</v>
      </c>
      <c r="BA204" s="145">
        <f>IF(AZ204=1,G204,0)</f>
        <v>0</v>
      </c>
      <c r="BB204" s="145">
        <f>IF(AZ204=2,G204,0)</f>
        <v>0</v>
      </c>
      <c r="BC204" s="145">
        <f>IF(AZ204=3,G204,0)</f>
        <v>0</v>
      </c>
      <c r="BD204" s="145">
        <f>IF(AZ204=4,G204,0)</f>
        <v>0</v>
      </c>
      <c r="BE204" s="145">
        <f>IF(AZ204=5,G204,0)</f>
        <v>0</v>
      </c>
      <c r="CA204" s="174">
        <v>12</v>
      </c>
      <c r="CB204" s="174">
        <v>0</v>
      </c>
      <c r="CZ204" s="145">
        <v>0</v>
      </c>
    </row>
    <row r="205" spans="1:104" x14ac:dyDescent="0.2">
      <c r="A205" s="175"/>
      <c r="B205" s="176"/>
      <c r="C205" s="223" t="s">
        <v>272</v>
      </c>
      <c r="D205" s="224"/>
      <c r="E205" s="224"/>
      <c r="F205" s="224"/>
      <c r="G205" s="225"/>
      <c r="L205" s="177" t="s">
        <v>272</v>
      </c>
      <c r="O205" s="167">
        <v>3</v>
      </c>
    </row>
    <row r="206" spans="1:104" x14ac:dyDescent="0.2">
      <c r="A206" s="168">
        <v>56</v>
      </c>
      <c r="B206" s="169" t="s">
        <v>315</v>
      </c>
      <c r="C206" s="170" t="s">
        <v>316</v>
      </c>
      <c r="D206" s="171" t="s">
        <v>77</v>
      </c>
      <c r="E206" s="172"/>
      <c r="F206" s="172"/>
      <c r="G206" s="173">
        <f>E206*F206</f>
        <v>0</v>
      </c>
      <c r="O206" s="167">
        <v>2</v>
      </c>
      <c r="AA206" s="145">
        <v>12</v>
      </c>
      <c r="AB206" s="145">
        <v>0</v>
      </c>
      <c r="AC206" s="145">
        <v>16</v>
      </c>
      <c r="AZ206" s="145">
        <v>2</v>
      </c>
      <c r="BA206" s="145">
        <f>IF(AZ206=1,G206,0)</f>
        <v>0</v>
      </c>
      <c r="BB206" s="145">
        <f>IF(AZ206=2,G206,0)</f>
        <v>0</v>
      </c>
      <c r="BC206" s="145">
        <f>IF(AZ206=3,G206,0)</f>
        <v>0</v>
      </c>
      <c r="BD206" s="145">
        <f>IF(AZ206=4,G206,0)</f>
        <v>0</v>
      </c>
      <c r="BE206" s="145">
        <f>IF(AZ206=5,G206,0)</f>
        <v>0</v>
      </c>
      <c r="CA206" s="174">
        <v>12</v>
      </c>
      <c r="CB206" s="174">
        <v>0</v>
      </c>
      <c r="CZ206" s="145">
        <v>0</v>
      </c>
    </row>
    <row r="207" spans="1:104" x14ac:dyDescent="0.2">
      <c r="A207" s="175"/>
      <c r="B207" s="176"/>
      <c r="C207" s="223" t="s">
        <v>272</v>
      </c>
      <c r="D207" s="224"/>
      <c r="E207" s="224"/>
      <c r="F207" s="224"/>
      <c r="G207" s="225"/>
      <c r="L207" s="177" t="s">
        <v>272</v>
      </c>
      <c r="O207" s="167">
        <v>3</v>
      </c>
    </row>
    <row r="208" spans="1:104" x14ac:dyDescent="0.2">
      <c r="A208" s="168">
        <v>57</v>
      </c>
      <c r="B208" s="169" t="s">
        <v>317</v>
      </c>
      <c r="C208" s="170" t="s">
        <v>318</v>
      </c>
      <c r="D208" s="171" t="s">
        <v>129</v>
      </c>
      <c r="E208" s="172"/>
      <c r="F208" s="172"/>
      <c r="G208" s="173">
        <f>E208*F208</f>
        <v>0</v>
      </c>
      <c r="O208" s="167">
        <v>2</v>
      </c>
      <c r="AA208" s="145">
        <v>12</v>
      </c>
      <c r="AB208" s="145">
        <v>0</v>
      </c>
      <c r="AC208" s="145">
        <v>20</v>
      </c>
      <c r="AZ208" s="145">
        <v>2</v>
      </c>
      <c r="BA208" s="145">
        <f>IF(AZ208=1,G208,0)</f>
        <v>0</v>
      </c>
      <c r="BB208" s="145">
        <f>IF(AZ208=2,G208,0)</f>
        <v>0</v>
      </c>
      <c r="BC208" s="145">
        <f>IF(AZ208=3,G208,0)</f>
        <v>0</v>
      </c>
      <c r="BD208" s="145">
        <f>IF(AZ208=4,G208,0)</f>
        <v>0</v>
      </c>
      <c r="BE208" s="145">
        <f>IF(AZ208=5,G208,0)</f>
        <v>0</v>
      </c>
      <c r="CA208" s="174">
        <v>12</v>
      </c>
      <c r="CB208" s="174">
        <v>0</v>
      </c>
      <c r="CZ208" s="145">
        <v>0</v>
      </c>
    </row>
    <row r="209" spans="1:104" x14ac:dyDescent="0.2">
      <c r="A209" s="175"/>
      <c r="B209" s="178"/>
      <c r="C209" s="231" t="s">
        <v>247</v>
      </c>
      <c r="D209" s="232"/>
      <c r="E209" s="179"/>
      <c r="F209" s="180"/>
      <c r="G209" s="181"/>
      <c r="M209" s="177" t="s">
        <v>247</v>
      </c>
      <c r="O209" s="167"/>
    </row>
    <row r="210" spans="1:104" x14ac:dyDescent="0.2">
      <c r="A210" s="175"/>
      <c r="B210" s="178"/>
      <c r="C210" s="231" t="s">
        <v>248</v>
      </c>
      <c r="D210" s="232"/>
      <c r="E210" s="179"/>
      <c r="F210" s="180"/>
      <c r="G210" s="181"/>
      <c r="M210" s="177" t="s">
        <v>248</v>
      </c>
      <c r="O210" s="167"/>
    </row>
    <row r="211" spans="1:104" x14ac:dyDescent="0.2">
      <c r="A211" s="175"/>
      <c r="B211" s="178"/>
      <c r="C211" s="231" t="s">
        <v>249</v>
      </c>
      <c r="D211" s="232"/>
      <c r="E211" s="179"/>
      <c r="F211" s="180"/>
      <c r="G211" s="181"/>
      <c r="M211" s="177" t="s">
        <v>249</v>
      </c>
      <c r="O211" s="167"/>
    </row>
    <row r="212" spans="1:104" x14ac:dyDescent="0.2">
      <c r="A212" s="175"/>
      <c r="B212" s="178"/>
      <c r="C212" s="231" t="s">
        <v>250</v>
      </c>
      <c r="D212" s="232"/>
      <c r="E212" s="179"/>
      <c r="F212" s="180"/>
      <c r="G212" s="181"/>
      <c r="M212" s="177" t="s">
        <v>250</v>
      </c>
      <c r="O212" s="167"/>
    </row>
    <row r="213" spans="1:104" x14ac:dyDescent="0.2">
      <c r="A213" s="175"/>
      <c r="B213" s="178"/>
      <c r="C213" s="231" t="s">
        <v>251</v>
      </c>
      <c r="D213" s="232"/>
      <c r="E213" s="179"/>
      <c r="F213" s="180"/>
      <c r="G213" s="181"/>
      <c r="M213" s="177" t="s">
        <v>251</v>
      </c>
      <c r="O213" s="167"/>
    </row>
    <row r="214" spans="1:104" x14ac:dyDescent="0.2">
      <c r="A214" s="175"/>
      <c r="B214" s="178"/>
      <c r="C214" s="231" t="s">
        <v>252</v>
      </c>
      <c r="D214" s="232"/>
      <c r="E214" s="179"/>
      <c r="F214" s="180"/>
      <c r="G214" s="181"/>
      <c r="M214" s="177" t="s">
        <v>252</v>
      </c>
      <c r="O214" s="167"/>
    </row>
    <row r="215" spans="1:104" x14ac:dyDescent="0.2">
      <c r="A215" s="175"/>
      <c r="B215" s="178"/>
      <c r="C215" s="231" t="s">
        <v>253</v>
      </c>
      <c r="D215" s="232"/>
      <c r="E215" s="179"/>
      <c r="F215" s="180"/>
      <c r="G215" s="181"/>
      <c r="M215" s="177" t="s">
        <v>253</v>
      </c>
      <c r="O215" s="167"/>
    </row>
    <row r="216" spans="1:104" x14ac:dyDescent="0.2">
      <c r="A216" s="175"/>
      <c r="B216" s="178"/>
      <c r="C216" s="231" t="s">
        <v>254</v>
      </c>
      <c r="D216" s="232"/>
      <c r="E216" s="179"/>
      <c r="F216" s="180"/>
      <c r="G216" s="181"/>
      <c r="M216" s="177" t="s">
        <v>254</v>
      </c>
      <c r="O216" s="167"/>
    </row>
    <row r="217" spans="1:104" x14ac:dyDescent="0.2">
      <c r="A217" s="175"/>
      <c r="B217" s="178"/>
      <c r="C217" s="231" t="s">
        <v>255</v>
      </c>
      <c r="D217" s="232"/>
      <c r="E217" s="179"/>
      <c r="F217" s="180"/>
      <c r="G217" s="181"/>
      <c r="M217" s="177" t="s">
        <v>255</v>
      </c>
      <c r="O217" s="167"/>
    </row>
    <row r="218" spans="1:104" x14ac:dyDescent="0.2">
      <c r="A218" s="175"/>
      <c r="B218" s="178"/>
      <c r="C218" s="231" t="s">
        <v>256</v>
      </c>
      <c r="D218" s="232"/>
      <c r="E218" s="179"/>
      <c r="F218" s="180"/>
      <c r="G218" s="181"/>
      <c r="M218" s="177" t="s">
        <v>256</v>
      </c>
      <c r="O218" s="167"/>
    </row>
    <row r="219" spans="1:104" x14ac:dyDescent="0.2">
      <c r="A219" s="175"/>
      <c r="B219" s="178"/>
      <c r="C219" s="231" t="s">
        <v>257</v>
      </c>
      <c r="D219" s="232"/>
      <c r="E219" s="179"/>
      <c r="F219" s="180"/>
      <c r="G219" s="181"/>
      <c r="M219" s="177" t="s">
        <v>257</v>
      </c>
      <c r="O219" s="167"/>
    </row>
    <row r="220" spans="1:104" x14ac:dyDescent="0.2">
      <c r="A220" s="175"/>
      <c r="B220" s="178"/>
      <c r="C220" s="231" t="s">
        <v>258</v>
      </c>
      <c r="D220" s="232"/>
      <c r="E220" s="179"/>
      <c r="F220" s="180"/>
      <c r="G220" s="181"/>
      <c r="M220" s="177" t="s">
        <v>258</v>
      </c>
      <c r="O220" s="167"/>
    </row>
    <row r="221" spans="1:104" x14ac:dyDescent="0.2">
      <c r="A221" s="175"/>
      <c r="B221" s="178"/>
      <c r="C221" s="231" t="s">
        <v>249</v>
      </c>
      <c r="D221" s="232"/>
      <c r="E221" s="179"/>
      <c r="F221" s="180"/>
      <c r="G221" s="181"/>
      <c r="M221" s="177" t="s">
        <v>249</v>
      </c>
      <c r="O221" s="167"/>
    </row>
    <row r="222" spans="1:104" x14ac:dyDescent="0.2">
      <c r="A222" s="175"/>
      <c r="B222" s="178"/>
      <c r="C222" s="231" t="s">
        <v>259</v>
      </c>
      <c r="D222" s="232"/>
      <c r="E222" s="179"/>
      <c r="F222" s="180"/>
      <c r="G222" s="181"/>
      <c r="M222" s="177" t="s">
        <v>259</v>
      </c>
      <c r="O222" s="167"/>
    </row>
    <row r="223" spans="1:104" x14ac:dyDescent="0.2">
      <c r="A223" s="175"/>
      <c r="B223" s="178"/>
      <c r="C223" s="231" t="s">
        <v>249</v>
      </c>
      <c r="D223" s="232"/>
      <c r="E223" s="179"/>
      <c r="F223" s="180"/>
      <c r="G223" s="181"/>
      <c r="M223" s="177" t="s">
        <v>249</v>
      </c>
      <c r="O223" s="167"/>
    </row>
    <row r="224" spans="1:104" x14ac:dyDescent="0.2">
      <c r="A224" s="168">
        <v>58</v>
      </c>
      <c r="B224" s="169" t="s">
        <v>319</v>
      </c>
      <c r="C224" s="170" t="s">
        <v>320</v>
      </c>
      <c r="D224" s="171" t="s">
        <v>175</v>
      </c>
      <c r="E224" s="172"/>
      <c r="F224" s="172"/>
      <c r="G224" s="173">
        <f>E224*F224</f>
        <v>0</v>
      </c>
      <c r="O224" s="167">
        <v>2</v>
      </c>
      <c r="AA224" s="145">
        <v>12</v>
      </c>
      <c r="AB224" s="145">
        <v>0</v>
      </c>
      <c r="AC224" s="145">
        <v>44</v>
      </c>
      <c r="AZ224" s="145">
        <v>2</v>
      </c>
      <c r="BA224" s="145">
        <f>IF(AZ224=1,G224,0)</f>
        <v>0</v>
      </c>
      <c r="BB224" s="145">
        <f>IF(AZ224=2,G224,0)</f>
        <v>0</v>
      </c>
      <c r="BC224" s="145">
        <f>IF(AZ224=3,G224,0)</f>
        <v>0</v>
      </c>
      <c r="BD224" s="145">
        <f>IF(AZ224=4,G224,0)</f>
        <v>0</v>
      </c>
      <c r="BE224" s="145">
        <f>IF(AZ224=5,G224,0)</f>
        <v>0</v>
      </c>
      <c r="CA224" s="174">
        <v>12</v>
      </c>
      <c r="CB224" s="174">
        <v>0</v>
      </c>
      <c r="CZ224" s="145">
        <v>0</v>
      </c>
    </row>
    <row r="225" spans="1:104" x14ac:dyDescent="0.2">
      <c r="A225" s="175"/>
      <c r="B225" s="178"/>
      <c r="C225" s="231" t="s">
        <v>321</v>
      </c>
      <c r="D225" s="232"/>
      <c r="E225" s="179"/>
      <c r="F225" s="180"/>
      <c r="G225" s="181"/>
      <c r="M225" s="177" t="s">
        <v>321</v>
      </c>
      <c r="O225" s="167"/>
    </row>
    <row r="226" spans="1:104" x14ac:dyDescent="0.2">
      <c r="A226" s="168">
        <v>59</v>
      </c>
      <c r="B226" s="169" t="s">
        <v>322</v>
      </c>
      <c r="C226" s="170" t="s">
        <v>323</v>
      </c>
      <c r="D226" s="171" t="s">
        <v>62</v>
      </c>
      <c r="E226" s="172"/>
      <c r="F226" s="172"/>
      <c r="G226" s="173">
        <f>E226*F226</f>
        <v>0</v>
      </c>
      <c r="O226" s="167">
        <v>2</v>
      </c>
      <c r="AA226" s="145">
        <v>7</v>
      </c>
      <c r="AB226" s="145">
        <v>1002</v>
      </c>
      <c r="AC226" s="145">
        <v>5</v>
      </c>
      <c r="AZ226" s="145">
        <v>2</v>
      </c>
      <c r="BA226" s="145">
        <f>IF(AZ226=1,G226,0)</f>
        <v>0</v>
      </c>
      <c r="BB226" s="145">
        <f>IF(AZ226=2,G226,0)</f>
        <v>0</v>
      </c>
      <c r="BC226" s="145">
        <f>IF(AZ226=3,G226,0)</f>
        <v>0</v>
      </c>
      <c r="BD226" s="145">
        <f>IF(AZ226=4,G226,0)</f>
        <v>0</v>
      </c>
      <c r="BE226" s="145">
        <f>IF(AZ226=5,G226,0)</f>
        <v>0</v>
      </c>
      <c r="CA226" s="174">
        <v>7</v>
      </c>
      <c r="CB226" s="174">
        <v>1002</v>
      </c>
      <c r="CZ226" s="145">
        <v>0</v>
      </c>
    </row>
    <row r="227" spans="1:104" x14ac:dyDescent="0.2">
      <c r="A227" s="182"/>
      <c r="B227" s="183" t="s">
        <v>78</v>
      </c>
      <c r="C227" s="184" t="str">
        <f>CONCATENATE(B156," ",C156)</f>
        <v>767 Konstrukce zámečnické</v>
      </c>
      <c r="D227" s="185"/>
      <c r="E227" s="186"/>
      <c r="F227" s="187"/>
      <c r="G227" s="188">
        <f>SUM(G156:G226)</f>
        <v>0</v>
      </c>
      <c r="O227" s="167">
        <v>4</v>
      </c>
      <c r="BA227" s="189">
        <f>SUM(BA156:BA226)</f>
        <v>0</v>
      </c>
      <c r="BB227" s="189">
        <f>SUM(BB156:BB226)</f>
        <v>0</v>
      </c>
      <c r="BC227" s="189">
        <f>SUM(BC156:BC226)</f>
        <v>0</v>
      </c>
      <c r="BD227" s="189">
        <f>SUM(BD156:BD226)</f>
        <v>0</v>
      </c>
      <c r="BE227" s="189">
        <f>SUM(BE156:BE226)</f>
        <v>0</v>
      </c>
    </row>
    <row r="228" spans="1:104" x14ac:dyDescent="0.2">
      <c r="A228" s="160" t="s">
        <v>74</v>
      </c>
      <c r="B228" s="161" t="s">
        <v>324</v>
      </c>
      <c r="C228" s="162" t="s">
        <v>325</v>
      </c>
      <c r="D228" s="163"/>
      <c r="E228" s="164"/>
      <c r="F228" s="164"/>
      <c r="G228" s="165"/>
      <c r="H228" s="166"/>
      <c r="I228" s="166"/>
      <c r="O228" s="167">
        <v>1</v>
      </c>
    </row>
    <row r="229" spans="1:104" ht="22.5" x14ac:dyDescent="0.2">
      <c r="A229" s="168">
        <v>60</v>
      </c>
      <c r="B229" s="169" t="s">
        <v>326</v>
      </c>
      <c r="C229" s="170" t="s">
        <v>327</v>
      </c>
      <c r="D229" s="171" t="s">
        <v>77</v>
      </c>
      <c r="E229" s="172">
        <v>11</v>
      </c>
      <c r="F229" s="172"/>
      <c r="G229" s="173">
        <f>E229*F229</f>
        <v>0</v>
      </c>
      <c r="O229" s="167">
        <v>2</v>
      </c>
      <c r="AA229" s="145">
        <v>12</v>
      </c>
      <c r="AB229" s="145">
        <v>0</v>
      </c>
      <c r="AC229" s="145">
        <v>36</v>
      </c>
      <c r="AZ229" s="145">
        <v>2</v>
      </c>
      <c r="BA229" s="145">
        <f>IF(AZ229=1,G229,0)</f>
        <v>0</v>
      </c>
      <c r="BB229" s="145">
        <f>IF(AZ229=2,G229,0)</f>
        <v>0</v>
      </c>
      <c r="BC229" s="145">
        <f>IF(AZ229=3,G229,0)</f>
        <v>0</v>
      </c>
      <c r="BD229" s="145">
        <f>IF(AZ229=4,G229,0)</f>
        <v>0</v>
      </c>
      <c r="BE229" s="145">
        <f>IF(AZ229=5,G229,0)</f>
        <v>0</v>
      </c>
      <c r="CA229" s="174">
        <v>12</v>
      </c>
      <c r="CB229" s="174">
        <v>0</v>
      </c>
      <c r="CZ229" s="145">
        <v>0</v>
      </c>
    </row>
    <row r="230" spans="1:104" x14ac:dyDescent="0.2">
      <c r="A230" s="175"/>
      <c r="B230" s="178"/>
      <c r="C230" s="231" t="s">
        <v>328</v>
      </c>
      <c r="D230" s="232"/>
      <c r="E230" s="179">
        <v>11</v>
      </c>
      <c r="F230" s="180"/>
      <c r="G230" s="181"/>
      <c r="M230" s="177" t="s">
        <v>328</v>
      </c>
      <c r="O230" s="167"/>
    </row>
    <row r="231" spans="1:104" x14ac:dyDescent="0.2">
      <c r="A231" s="182"/>
      <c r="B231" s="183" t="s">
        <v>78</v>
      </c>
      <c r="C231" s="184" t="str">
        <f>CONCATENATE(B228," ",C228)</f>
        <v>783 Nátěry</v>
      </c>
      <c r="D231" s="185"/>
      <c r="E231" s="186"/>
      <c r="F231" s="187"/>
      <c r="G231" s="188">
        <f>SUM(G228:G230)</f>
        <v>0</v>
      </c>
      <c r="O231" s="167">
        <v>4</v>
      </c>
      <c r="BA231" s="189">
        <f>SUM(BA228:BA230)</f>
        <v>0</v>
      </c>
      <c r="BB231" s="189">
        <f>SUM(BB228:BB230)</f>
        <v>0</v>
      </c>
      <c r="BC231" s="189">
        <f>SUM(BC228:BC230)</f>
        <v>0</v>
      </c>
      <c r="BD231" s="189">
        <f>SUM(BD228:BD230)</f>
        <v>0</v>
      </c>
      <c r="BE231" s="189">
        <f>SUM(BE228:BE230)</f>
        <v>0</v>
      </c>
    </row>
    <row r="232" spans="1:104" x14ac:dyDescent="0.2">
      <c r="A232" s="160" t="s">
        <v>74</v>
      </c>
      <c r="B232" s="161" t="s">
        <v>329</v>
      </c>
      <c r="C232" s="162" t="s">
        <v>330</v>
      </c>
      <c r="D232" s="163"/>
      <c r="E232" s="164"/>
      <c r="F232" s="164"/>
      <c r="G232" s="165"/>
      <c r="H232" s="166"/>
      <c r="I232" s="166"/>
      <c r="O232" s="167">
        <v>1</v>
      </c>
    </row>
    <row r="233" spans="1:104" ht="22.5" x14ac:dyDescent="0.2">
      <c r="A233" s="168">
        <v>61</v>
      </c>
      <c r="B233" s="169" t="s">
        <v>331</v>
      </c>
      <c r="C233" s="170" t="s">
        <v>332</v>
      </c>
      <c r="D233" s="171" t="s">
        <v>175</v>
      </c>
      <c r="E233" s="172"/>
      <c r="F233" s="172"/>
      <c r="G233" s="173">
        <f>E233*F233</f>
        <v>0</v>
      </c>
      <c r="O233" s="167">
        <v>2</v>
      </c>
      <c r="AA233" s="145">
        <v>2</v>
      </c>
      <c r="AB233" s="145">
        <v>9</v>
      </c>
      <c r="AC233" s="145">
        <v>9</v>
      </c>
      <c r="AZ233" s="145">
        <v>4</v>
      </c>
      <c r="BA233" s="145">
        <f>IF(AZ233=1,G233,0)</f>
        <v>0</v>
      </c>
      <c r="BB233" s="145">
        <f>IF(AZ233=2,G233,0)</f>
        <v>0</v>
      </c>
      <c r="BC233" s="145">
        <f>IF(AZ233=3,G233,0)</f>
        <v>0</v>
      </c>
      <c r="BD233" s="145">
        <f>IF(AZ233=4,G233,0)</f>
        <v>0</v>
      </c>
      <c r="BE233" s="145">
        <f>IF(AZ233=5,G233,0)</f>
        <v>0</v>
      </c>
      <c r="CA233" s="174">
        <v>2</v>
      </c>
      <c r="CB233" s="174">
        <v>9</v>
      </c>
      <c r="CZ233" s="145">
        <v>0.13342000000000001</v>
      </c>
    </row>
    <row r="234" spans="1:104" x14ac:dyDescent="0.2">
      <c r="A234" s="175"/>
      <c r="B234" s="176"/>
      <c r="C234" s="223" t="s">
        <v>333</v>
      </c>
      <c r="D234" s="224"/>
      <c r="E234" s="224"/>
      <c r="F234" s="224"/>
      <c r="G234" s="225"/>
      <c r="L234" s="177" t="s">
        <v>333</v>
      </c>
      <c r="O234" s="167">
        <v>3</v>
      </c>
    </row>
    <row r="235" spans="1:104" x14ac:dyDescent="0.2">
      <c r="A235" s="168">
        <v>62</v>
      </c>
      <c r="B235" s="169" t="s">
        <v>334</v>
      </c>
      <c r="C235" s="170" t="s">
        <v>335</v>
      </c>
      <c r="D235" s="171" t="s">
        <v>86</v>
      </c>
      <c r="E235" s="172"/>
      <c r="F235" s="172"/>
      <c r="G235" s="173">
        <f>E235*F235</f>
        <v>0</v>
      </c>
      <c r="O235" s="167">
        <v>2</v>
      </c>
      <c r="AA235" s="145">
        <v>12</v>
      </c>
      <c r="AB235" s="145">
        <v>0</v>
      </c>
      <c r="AC235" s="145">
        <v>64</v>
      </c>
      <c r="AZ235" s="145">
        <v>4</v>
      </c>
      <c r="BA235" s="145">
        <f>IF(AZ235=1,G235,0)</f>
        <v>0</v>
      </c>
      <c r="BB235" s="145">
        <f>IF(AZ235=2,G235,0)</f>
        <v>0</v>
      </c>
      <c r="BC235" s="145">
        <f>IF(AZ235=3,G235,0)</f>
        <v>0</v>
      </c>
      <c r="BD235" s="145">
        <f>IF(AZ235=4,G235,0)</f>
        <v>0</v>
      </c>
      <c r="BE235" s="145">
        <f>IF(AZ235=5,G235,0)</f>
        <v>0</v>
      </c>
      <c r="CA235" s="174">
        <v>12</v>
      </c>
      <c r="CB235" s="174">
        <v>0</v>
      </c>
      <c r="CZ235" s="145">
        <v>0</v>
      </c>
    </row>
    <row r="236" spans="1:104" x14ac:dyDescent="0.2">
      <c r="A236" s="182"/>
      <c r="B236" s="183" t="s">
        <v>78</v>
      </c>
      <c r="C236" s="184" t="str">
        <f>CONCATENATE(B232," ",C232)</f>
        <v>M21 Elektromontáže</v>
      </c>
      <c r="D236" s="185"/>
      <c r="E236" s="186"/>
      <c r="F236" s="187"/>
      <c r="G236" s="188">
        <f>SUM(G232:G235)</f>
        <v>0</v>
      </c>
      <c r="O236" s="167">
        <v>4</v>
      </c>
      <c r="BA236" s="189">
        <f>SUM(BA232:BA235)</f>
        <v>0</v>
      </c>
      <c r="BB236" s="189">
        <f>SUM(BB232:BB235)</f>
        <v>0</v>
      </c>
      <c r="BC236" s="189">
        <f>SUM(BC232:BC235)</f>
        <v>0</v>
      </c>
      <c r="BD236" s="189">
        <f>SUM(BD232:BD235)</f>
        <v>0</v>
      </c>
      <c r="BE236" s="189">
        <f>SUM(BE232:BE235)</f>
        <v>0</v>
      </c>
    </row>
    <row r="237" spans="1:104" x14ac:dyDescent="0.2">
      <c r="E237" s="145"/>
    </row>
    <row r="238" spans="1:104" x14ac:dyDescent="0.2">
      <c r="E238" s="145"/>
    </row>
    <row r="239" spans="1:104" x14ac:dyDescent="0.2">
      <c r="E239" s="145"/>
    </row>
    <row r="240" spans="1:104" x14ac:dyDescent="0.2">
      <c r="E240" s="145"/>
    </row>
    <row r="241" spans="5:5" x14ac:dyDescent="0.2">
      <c r="E241" s="145"/>
    </row>
    <row r="242" spans="5:5" x14ac:dyDescent="0.2">
      <c r="E242" s="145"/>
    </row>
    <row r="243" spans="5:5" x14ac:dyDescent="0.2">
      <c r="E243" s="145"/>
    </row>
    <row r="244" spans="5:5" x14ac:dyDescent="0.2">
      <c r="E244" s="145"/>
    </row>
    <row r="245" spans="5:5" x14ac:dyDescent="0.2">
      <c r="E245" s="145"/>
    </row>
    <row r="246" spans="5:5" x14ac:dyDescent="0.2">
      <c r="E246" s="145"/>
    </row>
    <row r="247" spans="5:5" x14ac:dyDescent="0.2">
      <c r="E247" s="145"/>
    </row>
    <row r="248" spans="5:5" x14ac:dyDescent="0.2">
      <c r="E248" s="145"/>
    </row>
    <row r="249" spans="5:5" x14ac:dyDescent="0.2">
      <c r="E249" s="145"/>
    </row>
    <row r="250" spans="5:5" x14ac:dyDescent="0.2">
      <c r="E250" s="145"/>
    </row>
    <row r="251" spans="5:5" x14ac:dyDescent="0.2">
      <c r="E251" s="145"/>
    </row>
    <row r="252" spans="5:5" x14ac:dyDescent="0.2">
      <c r="E252" s="145"/>
    </row>
    <row r="253" spans="5:5" x14ac:dyDescent="0.2">
      <c r="E253" s="145"/>
    </row>
    <row r="254" spans="5:5" x14ac:dyDescent="0.2">
      <c r="E254" s="145"/>
    </row>
    <row r="255" spans="5:5" x14ac:dyDescent="0.2">
      <c r="E255" s="145"/>
    </row>
    <row r="256" spans="5:5" x14ac:dyDescent="0.2">
      <c r="E256" s="145"/>
    </row>
    <row r="257" spans="1:7" x14ac:dyDescent="0.2">
      <c r="E257" s="145"/>
    </row>
    <row r="258" spans="1:7" x14ac:dyDescent="0.2">
      <c r="E258" s="145"/>
    </row>
    <row r="259" spans="1:7" x14ac:dyDescent="0.2">
      <c r="E259" s="145"/>
    </row>
    <row r="260" spans="1:7" x14ac:dyDescent="0.2">
      <c r="A260" s="190"/>
      <c r="B260" s="190"/>
      <c r="C260" s="190"/>
      <c r="D260" s="190"/>
      <c r="E260" s="190"/>
      <c r="F260" s="190"/>
      <c r="G260" s="190"/>
    </row>
    <row r="261" spans="1:7" x14ac:dyDescent="0.2">
      <c r="A261" s="190"/>
      <c r="B261" s="190"/>
      <c r="C261" s="190"/>
      <c r="D261" s="190"/>
      <c r="E261" s="190"/>
      <c r="F261" s="190"/>
      <c r="G261" s="190"/>
    </row>
    <row r="262" spans="1:7" x14ac:dyDescent="0.2">
      <c r="A262" s="190"/>
      <c r="B262" s="190"/>
      <c r="C262" s="190"/>
      <c r="D262" s="190"/>
      <c r="E262" s="190"/>
      <c r="F262" s="190"/>
      <c r="G262" s="190"/>
    </row>
    <row r="263" spans="1:7" x14ac:dyDescent="0.2">
      <c r="A263" s="190"/>
      <c r="B263" s="190"/>
      <c r="C263" s="190"/>
      <c r="D263" s="190"/>
      <c r="E263" s="190"/>
      <c r="F263" s="190"/>
      <c r="G263" s="190"/>
    </row>
    <row r="264" spans="1:7" x14ac:dyDescent="0.2">
      <c r="E264" s="145"/>
    </row>
    <row r="265" spans="1:7" x14ac:dyDescent="0.2">
      <c r="E265" s="145"/>
    </row>
    <row r="266" spans="1:7" x14ac:dyDescent="0.2">
      <c r="E266" s="145"/>
    </row>
    <row r="267" spans="1:7" x14ac:dyDescent="0.2">
      <c r="E267" s="145"/>
    </row>
    <row r="268" spans="1:7" x14ac:dyDescent="0.2">
      <c r="E268" s="145"/>
    </row>
    <row r="269" spans="1:7" x14ac:dyDescent="0.2">
      <c r="E269" s="145"/>
    </row>
    <row r="270" spans="1:7" x14ac:dyDescent="0.2">
      <c r="E270" s="145"/>
    </row>
    <row r="271" spans="1:7" x14ac:dyDescent="0.2">
      <c r="E271" s="145"/>
    </row>
    <row r="272" spans="1:7" x14ac:dyDescent="0.2">
      <c r="E272" s="145"/>
    </row>
    <row r="273" spans="5:5" x14ac:dyDescent="0.2">
      <c r="E273" s="145"/>
    </row>
    <row r="274" spans="5:5" x14ac:dyDescent="0.2">
      <c r="E274" s="145"/>
    </row>
    <row r="275" spans="5:5" x14ac:dyDescent="0.2">
      <c r="E275" s="145"/>
    </row>
    <row r="276" spans="5:5" x14ac:dyDescent="0.2">
      <c r="E276" s="145"/>
    </row>
    <row r="277" spans="5:5" x14ac:dyDescent="0.2">
      <c r="E277" s="145"/>
    </row>
    <row r="278" spans="5:5" x14ac:dyDescent="0.2">
      <c r="E278" s="145"/>
    </row>
    <row r="279" spans="5:5" x14ac:dyDescent="0.2">
      <c r="E279" s="145"/>
    </row>
    <row r="280" spans="5:5" x14ac:dyDescent="0.2">
      <c r="E280" s="145"/>
    </row>
    <row r="281" spans="5:5" x14ac:dyDescent="0.2">
      <c r="E281" s="145"/>
    </row>
    <row r="282" spans="5:5" x14ac:dyDescent="0.2">
      <c r="E282" s="145"/>
    </row>
    <row r="283" spans="5:5" x14ac:dyDescent="0.2">
      <c r="E283" s="145"/>
    </row>
    <row r="284" spans="5:5" x14ac:dyDescent="0.2">
      <c r="E284" s="145"/>
    </row>
    <row r="285" spans="5:5" x14ac:dyDescent="0.2">
      <c r="E285" s="145"/>
    </row>
    <row r="286" spans="5:5" x14ac:dyDescent="0.2">
      <c r="E286" s="145"/>
    </row>
    <row r="287" spans="5:5" x14ac:dyDescent="0.2">
      <c r="E287" s="145"/>
    </row>
    <row r="288" spans="5:5" x14ac:dyDescent="0.2">
      <c r="E288" s="145"/>
    </row>
    <row r="289" spans="1:7" x14ac:dyDescent="0.2">
      <c r="E289" s="145"/>
    </row>
    <row r="290" spans="1:7" x14ac:dyDescent="0.2">
      <c r="E290" s="145"/>
    </row>
    <row r="291" spans="1:7" x14ac:dyDescent="0.2">
      <c r="E291" s="145"/>
    </row>
    <row r="292" spans="1:7" x14ac:dyDescent="0.2">
      <c r="E292" s="145"/>
    </row>
    <row r="293" spans="1:7" x14ac:dyDescent="0.2">
      <c r="E293" s="145"/>
    </row>
    <row r="294" spans="1:7" x14ac:dyDescent="0.2">
      <c r="E294" s="145"/>
    </row>
    <row r="295" spans="1:7" x14ac:dyDescent="0.2">
      <c r="A295" s="191"/>
      <c r="B295" s="191"/>
    </row>
    <row r="296" spans="1:7" x14ac:dyDescent="0.2">
      <c r="A296" s="190"/>
      <c r="B296" s="190"/>
      <c r="C296" s="193"/>
      <c r="D296" s="193"/>
      <c r="E296" s="194"/>
      <c r="F296" s="193"/>
      <c r="G296" s="195"/>
    </row>
    <row r="297" spans="1:7" x14ac:dyDescent="0.2">
      <c r="A297" s="196"/>
      <c r="B297" s="196"/>
      <c r="C297" s="190"/>
      <c r="D297" s="190"/>
      <c r="E297" s="197"/>
      <c r="F297" s="190"/>
      <c r="G297" s="190"/>
    </row>
    <row r="298" spans="1:7" x14ac:dyDescent="0.2">
      <c r="A298" s="190"/>
      <c r="B298" s="190"/>
      <c r="C298" s="190"/>
      <c r="D298" s="190"/>
      <c r="E298" s="197"/>
      <c r="F298" s="190"/>
      <c r="G298" s="190"/>
    </row>
    <row r="299" spans="1:7" x14ac:dyDescent="0.2">
      <c r="A299" s="190"/>
      <c r="B299" s="190"/>
      <c r="C299" s="190"/>
      <c r="D299" s="190"/>
      <c r="E299" s="197"/>
      <c r="F299" s="190"/>
      <c r="G299" s="190"/>
    </row>
    <row r="300" spans="1:7" x14ac:dyDescent="0.2">
      <c r="A300" s="190"/>
      <c r="B300" s="190"/>
      <c r="C300" s="190"/>
      <c r="D300" s="190"/>
      <c r="E300" s="197"/>
      <c r="F300" s="190"/>
      <c r="G300" s="190"/>
    </row>
    <row r="301" spans="1:7" x14ac:dyDescent="0.2">
      <c r="A301" s="190"/>
      <c r="B301" s="190"/>
      <c r="C301" s="190"/>
      <c r="D301" s="190"/>
      <c r="E301" s="197"/>
      <c r="F301" s="190"/>
      <c r="G301" s="190"/>
    </row>
    <row r="302" spans="1:7" x14ac:dyDescent="0.2">
      <c r="A302" s="190"/>
      <c r="B302" s="190"/>
      <c r="C302" s="190"/>
      <c r="D302" s="190"/>
      <c r="E302" s="197"/>
      <c r="F302" s="190"/>
      <c r="G302" s="190"/>
    </row>
    <row r="303" spans="1:7" x14ac:dyDescent="0.2">
      <c r="A303" s="190"/>
      <c r="B303" s="190"/>
      <c r="C303" s="190"/>
      <c r="D303" s="190"/>
      <c r="E303" s="197"/>
      <c r="F303" s="190"/>
      <c r="G303" s="190"/>
    </row>
    <row r="304" spans="1:7" x14ac:dyDescent="0.2">
      <c r="A304" s="190"/>
      <c r="B304" s="190"/>
      <c r="C304" s="190"/>
      <c r="D304" s="190"/>
      <c r="E304" s="197"/>
      <c r="F304" s="190"/>
      <c r="G304" s="190"/>
    </row>
    <row r="305" spans="1:7" x14ac:dyDescent="0.2">
      <c r="A305" s="190"/>
      <c r="B305" s="190"/>
      <c r="C305" s="190"/>
      <c r="D305" s="190"/>
      <c r="E305" s="197"/>
      <c r="F305" s="190"/>
      <c r="G305" s="190"/>
    </row>
    <row r="306" spans="1:7" x14ac:dyDescent="0.2">
      <c r="A306" s="190"/>
      <c r="B306" s="190"/>
      <c r="C306" s="190"/>
      <c r="D306" s="190"/>
      <c r="E306" s="197"/>
      <c r="F306" s="190"/>
      <c r="G306" s="190"/>
    </row>
    <row r="307" spans="1:7" x14ac:dyDescent="0.2">
      <c r="A307" s="190"/>
      <c r="B307" s="190"/>
      <c r="C307" s="190"/>
      <c r="D307" s="190"/>
      <c r="E307" s="197"/>
      <c r="F307" s="190"/>
      <c r="G307" s="190"/>
    </row>
    <row r="308" spans="1:7" x14ac:dyDescent="0.2">
      <c r="A308" s="190"/>
      <c r="B308" s="190"/>
      <c r="C308" s="190"/>
      <c r="D308" s="190"/>
      <c r="E308" s="197"/>
      <c r="F308" s="190"/>
      <c r="G308" s="190"/>
    </row>
    <row r="309" spans="1:7" x14ac:dyDescent="0.2">
      <c r="A309" s="190"/>
      <c r="B309" s="190"/>
      <c r="C309" s="190"/>
      <c r="D309" s="190"/>
      <c r="E309" s="197"/>
      <c r="F309" s="190"/>
      <c r="G309" s="190"/>
    </row>
  </sheetData>
  <mergeCells count="148">
    <mergeCell ref="C234:G234"/>
    <mergeCell ref="C221:D221"/>
    <mergeCell ref="C222:D222"/>
    <mergeCell ref="C223:D223"/>
    <mergeCell ref="C225:D225"/>
    <mergeCell ref="C230:D230"/>
    <mergeCell ref="C215:D215"/>
    <mergeCell ref="C216:D216"/>
    <mergeCell ref="C217:D217"/>
    <mergeCell ref="C218:D218"/>
    <mergeCell ref="C219:D219"/>
    <mergeCell ref="C220:D220"/>
    <mergeCell ref="C209:D209"/>
    <mergeCell ref="C210:D210"/>
    <mergeCell ref="C211:D211"/>
    <mergeCell ref="C212:D212"/>
    <mergeCell ref="C213:D213"/>
    <mergeCell ref="C214:D214"/>
    <mergeCell ref="C197:G197"/>
    <mergeCell ref="C199:G199"/>
    <mergeCell ref="C201:G201"/>
    <mergeCell ref="C203:G203"/>
    <mergeCell ref="C205:G205"/>
    <mergeCell ref="C207:G207"/>
    <mergeCell ref="C186:G186"/>
    <mergeCell ref="C188:G188"/>
    <mergeCell ref="C190:G190"/>
    <mergeCell ref="C192:G192"/>
    <mergeCell ref="C194:G194"/>
    <mergeCell ref="C195:G195"/>
    <mergeCell ref="C176:D176"/>
    <mergeCell ref="C177:D177"/>
    <mergeCell ref="C179:G179"/>
    <mergeCell ref="C180:G180"/>
    <mergeCell ref="C182:G182"/>
    <mergeCell ref="C184:G184"/>
    <mergeCell ref="C169:D169"/>
    <mergeCell ref="C170:D170"/>
    <mergeCell ref="C172:G172"/>
    <mergeCell ref="C173:D173"/>
    <mergeCell ref="C174:D174"/>
    <mergeCell ref="C175:D175"/>
    <mergeCell ref="C163:D163"/>
    <mergeCell ref="C164:D164"/>
    <mergeCell ref="C165:D165"/>
    <mergeCell ref="C166:D166"/>
    <mergeCell ref="C167:D167"/>
    <mergeCell ref="C168:D168"/>
    <mergeCell ref="C149:D149"/>
    <mergeCell ref="C150:D150"/>
    <mergeCell ref="C151:D151"/>
    <mergeCell ref="C153:D153"/>
    <mergeCell ref="C158:G158"/>
    <mergeCell ref="C159:G159"/>
    <mergeCell ref="C160:G160"/>
    <mergeCell ref="C162:G162"/>
    <mergeCell ref="C143:D143"/>
    <mergeCell ref="C144:D144"/>
    <mergeCell ref="C145:D145"/>
    <mergeCell ref="C146:D146"/>
    <mergeCell ref="C147:D147"/>
    <mergeCell ref="C148:D148"/>
    <mergeCell ref="C137:D137"/>
    <mergeCell ref="C138:D138"/>
    <mergeCell ref="C139:D139"/>
    <mergeCell ref="C140:D140"/>
    <mergeCell ref="C141:D141"/>
    <mergeCell ref="C142:D142"/>
    <mergeCell ref="C125:D125"/>
    <mergeCell ref="C127:D127"/>
    <mergeCell ref="C128:D128"/>
    <mergeCell ref="C129:D129"/>
    <mergeCell ref="C130:D130"/>
    <mergeCell ref="C131:D131"/>
    <mergeCell ref="C119:D119"/>
    <mergeCell ref="C120:D120"/>
    <mergeCell ref="C121:D121"/>
    <mergeCell ref="C122:D122"/>
    <mergeCell ref="C123:D123"/>
    <mergeCell ref="C124:D124"/>
    <mergeCell ref="C112:D112"/>
    <mergeCell ref="C114:D114"/>
    <mergeCell ref="C115:D115"/>
    <mergeCell ref="C116:D116"/>
    <mergeCell ref="C117:D117"/>
    <mergeCell ref="C118:D118"/>
    <mergeCell ref="C105:D105"/>
    <mergeCell ref="C106:D106"/>
    <mergeCell ref="C107:D107"/>
    <mergeCell ref="C109:D109"/>
    <mergeCell ref="C110:D110"/>
    <mergeCell ref="C111:D111"/>
    <mergeCell ref="C96:G96"/>
    <mergeCell ref="C97:G97"/>
    <mergeCell ref="C98:G98"/>
    <mergeCell ref="C100:D100"/>
    <mergeCell ref="C102:D102"/>
    <mergeCell ref="C104:D104"/>
    <mergeCell ref="C81:G81"/>
    <mergeCell ref="C82:G82"/>
    <mergeCell ref="C87:G87"/>
    <mergeCell ref="C88:G88"/>
    <mergeCell ref="C68:D68"/>
    <mergeCell ref="C69:D69"/>
    <mergeCell ref="C71:D71"/>
    <mergeCell ref="C73:D73"/>
    <mergeCell ref="C74:D74"/>
    <mergeCell ref="C76:D76"/>
    <mergeCell ref="C77:D77"/>
    <mergeCell ref="C59:D59"/>
    <mergeCell ref="C60:D60"/>
    <mergeCell ref="C61:D61"/>
    <mergeCell ref="C62:D62"/>
    <mergeCell ref="C64:D64"/>
    <mergeCell ref="C51:D51"/>
    <mergeCell ref="C52:D52"/>
    <mergeCell ref="C54:D54"/>
    <mergeCell ref="C55:D55"/>
    <mergeCell ref="C57:D57"/>
    <mergeCell ref="C58:D58"/>
    <mergeCell ref="C31:D31"/>
    <mergeCell ref="C32:D32"/>
    <mergeCell ref="C36:D36"/>
    <mergeCell ref="C37:D37"/>
    <mergeCell ref="C39:D39"/>
    <mergeCell ref="C43:D43"/>
    <mergeCell ref="C23:D23"/>
    <mergeCell ref="C24:D24"/>
    <mergeCell ref="C25:D25"/>
    <mergeCell ref="C26:D26"/>
    <mergeCell ref="C27:D27"/>
    <mergeCell ref="C28:D28"/>
    <mergeCell ref="C29:D29"/>
    <mergeCell ref="C30:D30"/>
    <mergeCell ref="C14:G14"/>
    <mergeCell ref="C15:G15"/>
    <mergeCell ref="C16:G16"/>
    <mergeCell ref="C17:G17"/>
    <mergeCell ref="C18:G18"/>
    <mergeCell ref="C19:G19"/>
    <mergeCell ref="A1:G1"/>
    <mergeCell ref="A3:B3"/>
    <mergeCell ref="A4:B4"/>
    <mergeCell ref="E4:G4"/>
    <mergeCell ref="C10:G10"/>
    <mergeCell ref="C11:G11"/>
    <mergeCell ref="C12:G12"/>
    <mergeCell ref="C13:G13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41</vt:i4>
      </vt:variant>
    </vt:vector>
  </HeadingPairs>
  <TitlesOfParts>
    <vt:vector size="44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VRNKc</vt:lpstr>
      <vt:lpstr>VRNnazev</vt:lpstr>
      <vt:lpstr>VRNproc</vt:lpstr>
      <vt:lpstr>VRNzakl</vt:lpstr>
      <vt:lpstr>Zakazka</vt:lpstr>
      <vt:lpstr>Zaklad22</vt:lpstr>
      <vt:lpstr>Zaklad5</vt:lpstr>
      <vt:lpstr>Zhotovitel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Jakub Skřivánek</cp:lastModifiedBy>
  <cp:lastPrinted>2019-11-22T09:03:45Z</cp:lastPrinted>
  <dcterms:created xsi:type="dcterms:W3CDTF">2019-07-02T04:31:47Z</dcterms:created>
  <dcterms:modified xsi:type="dcterms:W3CDTF">2019-11-22T09:03:53Z</dcterms:modified>
</cp:coreProperties>
</file>