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list'!$G$2</definedName>
    <definedName name="MJ">'Krycí list'!$G$5</definedName>
    <definedName name="Mont">Rekapitulace!$H$16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Položky!$A$1:$G$127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Rekapitulace!$F$16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Rekapitulace!$E$21</definedName>
    <definedName name="VRNnazev">Rekapitulace!$A$21</definedName>
    <definedName name="VRNproc">Rekapitulace!$F$21</definedName>
    <definedName name="VRNzakl">Rekapitulace!$G$21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BE126" i="3" l="1"/>
  <c r="BD126" i="3"/>
  <c r="BC126" i="3"/>
  <c r="BB126" i="3"/>
  <c r="BB127" i="3" s="1"/>
  <c r="F15" i="2" s="1"/>
  <c r="G126" i="3"/>
  <c r="BA126" i="3" s="1"/>
  <c r="BE125" i="3"/>
  <c r="BD125" i="3"/>
  <c r="BC125" i="3"/>
  <c r="BB125" i="3"/>
  <c r="G125" i="3"/>
  <c r="BA125" i="3" s="1"/>
  <c r="BE124" i="3"/>
  <c r="BD124" i="3"/>
  <c r="BC124" i="3"/>
  <c r="BB124" i="3"/>
  <c r="G124" i="3"/>
  <c r="BA124" i="3" s="1"/>
  <c r="BE123" i="3"/>
  <c r="BD123" i="3"/>
  <c r="BC123" i="3"/>
  <c r="BB123" i="3"/>
  <c r="G123" i="3"/>
  <c r="BA123" i="3" s="1"/>
  <c r="BE122" i="3"/>
  <c r="BD122" i="3"/>
  <c r="BC122" i="3"/>
  <c r="BB122" i="3"/>
  <c r="G122" i="3"/>
  <c r="BA122" i="3" s="1"/>
  <c r="B15" i="2"/>
  <c r="A15" i="2"/>
  <c r="C127" i="3"/>
  <c r="BE119" i="3"/>
  <c r="BD119" i="3"/>
  <c r="BC119" i="3"/>
  <c r="BB119" i="3"/>
  <c r="BA119" i="3"/>
  <c r="G119" i="3"/>
  <c r="BE117" i="3"/>
  <c r="BD117" i="3"/>
  <c r="BC117" i="3"/>
  <c r="BA117" i="3"/>
  <c r="G117" i="3"/>
  <c r="BB117" i="3" s="1"/>
  <c r="BE115" i="3"/>
  <c r="BD115" i="3"/>
  <c r="BC115" i="3"/>
  <c r="BA115" i="3"/>
  <c r="G115" i="3"/>
  <c r="BB115" i="3" s="1"/>
  <c r="BE112" i="3"/>
  <c r="BD112" i="3"/>
  <c r="BC112" i="3"/>
  <c r="BA112" i="3"/>
  <c r="G112" i="3"/>
  <c r="BB112" i="3" s="1"/>
  <c r="BE109" i="3"/>
  <c r="BD109" i="3"/>
  <c r="BC109" i="3"/>
  <c r="BA109" i="3"/>
  <c r="G109" i="3"/>
  <c r="BB109" i="3" s="1"/>
  <c r="BE107" i="3"/>
  <c r="BD107" i="3"/>
  <c r="BC107" i="3"/>
  <c r="BA107" i="3"/>
  <c r="G107" i="3"/>
  <c r="BB107" i="3" s="1"/>
  <c r="BE105" i="3"/>
  <c r="BD105" i="3"/>
  <c r="BC105" i="3"/>
  <c r="BA105" i="3"/>
  <c r="G105" i="3"/>
  <c r="BB105" i="3" s="1"/>
  <c r="BE97" i="3"/>
  <c r="BD97" i="3"/>
  <c r="BC97" i="3"/>
  <c r="BA97" i="3"/>
  <c r="G97" i="3"/>
  <c r="BB97" i="3" s="1"/>
  <c r="BE94" i="3"/>
  <c r="BD94" i="3"/>
  <c r="BC94" i="3"/>
  <c r="BA94" i="3"/>
  <c r="G94" i="3"/>
  <c r="BB94" i="3" s="1"/>
  <c r="BE91" i="3"/>
  <c r="BD91" i="3"/>
  <c r="BC91" i="3"/>
  <c r="BA91" i="3"/>
  <c r="G91" i="3"/>
  <c r="BB91" i="3" s="1"/>
  <c r="BE88" i="3"/>
  <c r="BD88" i="3"/>
  <c r="BC88" i="3"/>
  <c r="BA88" i="3"/>
  <c r="G88" i="3"/>
  <c r="BB88" i="3" s="1"/>
  <c r="BE84" i="3"/>
  <c r="BD84" i="3"/>
  <c r="BD120" i="3" s="1"/>
  <c r="H14" i="2" s="1"/>
  <c r="BC84" i="3"/>
  <c r="BC120" i="3" s="1"/>
  <c r="G14" i="2" s="1"/>
  <c r="BA84" i="3"/>
  <c r="G84" i="3"/>
  <c r="B14" i="2"/>
  <c r="A14" i="2"/>
  <c r="C120" i="3"/>
  <c r="BE81" i="3"/>
  <c r="BD81" i="3"/>
  <c r="BC81" i="3"/>
  <c r="BA81" i="3"/>
  <c r="G81" i="3"/>
  <c r="BB81" i="3" s="1"/>
  <c r="BE79" i="3"/>
  <c r="BD79" i="3"/>
  <c r="BC79" i="3"/>
  <c r="BA79" i="3"/>
  <c r="G79" i="3"/>
  <c r="BB79" i="3" s="1"/>
  <c r="BE76" i="3"/>
  <c r="BD76" i="3"/>
  <c r="BC76" i="3"/>
  <c r="BA76" i="3"/>
  <c r="G76" i="3"/>
  <c r="BB76" i="3" s="1"/>
  <c r="BE70" i="3"/>
  <c r="BD70" i="3"/>
  <c r="BC70" i="3"/>
  <c r="BA70" i="3"/>
  <c r="G70" i="3"/>
  <c r="BB70" i="3" s="1"/>
  <c r="BE66" i="3"/>
  <c r="BD66" i="3"/>
  <c r="BC66" i="3"/>
  <c r="BA66" i="3"/>
  <c r="G66" i="3"/>
  <c r="BB66" i="3" s="1"/>
  <c r="BE64" i="3"/>
  <c r="BD64" i="3"/>
  <c r="BC64" i="3"/>
  <c r="BA64" i="3"/>
  <c r="G64" i="3"/>
  <c r="BB64" i="3" s="1"/>
  <c r="BE61" i="3"/>
  <c r="BD61" i="3"/>
  <c r="BC61" i="3"/>
  <c r="BA61" i="3"/>
  <c r="G61" i="3"/>
  <c r="BB61" i="3" s="1"/>
  <c r="BE59" i="3"/>
  <c r="BD59" i="3"/>
  <c r="BC59" i="3"/>
  <c r="BA59" i="3"/>
  <c r="G59" i="3"/>
  <c r="BB59" i="3" s="1"/>
  <c r="BE55" i="3"/>
  <c r="BD55" i="3"/>
  <c r="BC55" i="3"/>
  <c r="BA55" i="3"/>
  <c r="G55" i="3"/>
  <c r="BB55" i="3" s="1"/>
  <c r="B13" i="2"/>
  <c r="A13" i="2"/>
  <c r="C82" i="3"/>
  <c r="BE51" i="3"/>
  <c r="BD51" i="3"/>
  <c r="BC51" i="3"/>
  <c r="BB51" i="3"/>
  <c r="G51" i="3"/>
  <c r="BA51" i="3" s="1"/>
  <c r="BE49" i="3"/>
  <c r="BD49" i="3"/>
  <c r="BC49" i="3"/>
  <c r="BB49" i="3"/>
  <c r="G49" i="3"/>
  <c r="BA49" i="3" s="1"/>
  <c r="BE47" i="3"/>
  <c r="BD47" i="3"/>
  <c r="BC47" i="3"/>
  <c r="BB47" i="3"/>
  <c r="G47" i="3"/>
  <c r="BA47" i="3" s="1"/>
  <c r="BE42" i="3"/>
  <c r="BD42" i="3"/>
  <c r="BC42" i="3"/>
  <c r="BB42" i="3"/>
  <c r="G42" i="3"/>
  <c r="BA42" i="3" s="1"/>
  <c r="BE41" i="3"/>
  <c r="BD41" i="3"/>
  <c r="BC41" i="3"/>
  <c r="BB41" i="3"/>
  <c r="G41" i="3"/>
  <c r="B12" i="2"/>
  <c r="A12" i="2"/>
  <c r="C53" i="3"/>
  <c r="BE38" i="3"/>
  <c r="BD38" i="3"/>
  <c r="BD39" i="3" s="1"/>
  <c r="H11" i="2" s="1"/>
  <c r="BC38" i="3"/>
  <c r="BC39" i="3" s="1"/>
  <c r="G11" i="2" s="1"/>
  <c r="BB38" i="3"/>
  <c r="BB39" i="3" s="1"/>
  <c r="F11" i="2" s="1"/>
  <c r="G38" i="3"/>
  <c r="G39" i="3" s="1"/>
  <c r="B11" i="2"/>
  <c r="A11" i="2"/>
  <c r="BE39" i="3"/>
  <c r="I11" i="2" s="1"/>
  <c r="C39" i="3"/>
  <c r="BE35" i="3"/>
  <c r="BE36" i="3" s="1"/>
  <c r="I10" i="2" s="1"/>
  <c r="BD35" i="3"/>
  <c r="BD36" i="3" s="1"/>
  <c r="H10" i="2" s="1"/>
  <c r="BC35" i="3"/>
  <c r="BC36" i="3" s="1"/>
  <c r="G10" i="2" s="1"/>
  <c r="BB35" i="3"/>
  <c r="BB36" i="3" s="1"/>
  <c r="F10" i="2" s="1"/>
  <c r="G35" i="3"/>
  <c r="G36" i="3" s="1"/>
  <c r="B10" i="2"/>
  <c r="A10" i="2"/>
  <c r="C36" i="3"/>
  <c r="BE32" i="3"/>
  <c r="BD32" i="3"/>
  <c r="BC32" i="3"/>
  <c r="BB32" i="3"/>
  <c r="G32" i="3"/>
  <c r="BA32" i="3" s="1"/>
  <c r="BE30" i="3"/>
  <c r="BD30" i="3"/>
  <c r="BC30" i="3"/>
  <c r="BB30" i="3"/>
  <c r="G30" i="3"/>
  <c r="BA30" i="3" s="1"/>
  <c r="BE28" i="3"/>
  <c r="BD28" i="3"/>
  <c r="BC28" i="3"/>
  <c r="BB28" i="3"/>
  <c r="G28" i="3"/>
  <c r="B9" i="2"/>
  <c r="A9" i="2"/>
  <c r="C33" i="3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2" i="3"/>
  <c r="BD22" i="3"/>
  <c r="BC22" i="3"/>
  <c r="BB22" i="3"/>
  <c r="G22" i="3"/>
  <c r="B8" i="2"/>
  <c r="A8" i="2"/>
  <c r="C26" i="3"/>
  <c r="BE9" i="3"/>
  <c r="BD9" i="3"/>
  <c r="BC9" i="3"/>
  <c r="BB9" i="3"/>
  <c r="G9" i="3"/>
  <c r="BA9" i="3" s="1"/>
  <c r="BE8" i="3"/>
  <c r="BE20" i="3" s="1"/>
  <c r="I7" i="2" s="1"/>
  <c r="BD8" i="3"/>
  <c r="BC8" i="3"/>
  <c r="BC20" i="3" s="1"/>
  <c r="G7" i="2" s="1"/>
  <c r="BB8" i="3"/>
  <c r="BB20" i="3" s="1"/>
  <c r="F7" i="2" s="1"/>
  <c r="G8" i="3"/>
  <c r="BA8" i="3" s="1"/>
  <c r="B7" i="2"/>
  <c r="A7" i="2"/>
  <c r="C20" i="3"/>
  <c r="E4" i="3"/>
  <c r="C4" i="3"/>
  <c r="F3" i="3"/>
  <c r="C3" i="3"/>
  <c r="H22" i="2"/>
  <c r="G21" i="2"/>
  <c r="I21" i="2" s="1"/>
  <c r="C2" i="2"/>
  <c r="C1" i="2"/>
  <c r="C33" i="1"/>
  <c r="F33" i="1" s="1"/>
  <c r="C31" i="1"/>
  <c r="G23" i="1"/>
  <c r="G22" i="1" s="1"/>
  <c r="C9" i="1"/>
  <c r="G7" i="1"/>
  <c r="D2" i="1"/>
  <c r="C2" i="1"/>
  <c r="BC127" i="3" l="1"/>
  <c r="G15" i="2" s="1"/>
  <c r="BE82" i="3"/>
  <c r="I13" i="2" s="1"/>
  <c r="BC82" i="3"/>
  <c r="G13" i="2" s="1"/>
  <c r="BE33" i="3"/>
  <c r="I9" i="2" s="1"/>
  <c r="BC53" i="3"/>
  <c r="G12" i="2" s="1"/>
  <c r="BD53" i="3"/>
  <c r="H12" i="2" s="1"/>
  <c r="BE53" i="3"/>
  <c r="I12" i="2" s="1"/>
  <c r="BB33" i="3"/>
  <c r="F9" i="2" s="1"/>
  <c r="BC33" i="3"/>
  <c r="G9" i="2" s="1"/>
  <c r="BE26" i="3"/>
  <c r="I8" i="2" s="1"/>
  <c r="BC26" i="3"/>
  <c r="G8" i="2" s="1"/>
  <c r="BA20" i="3"/>
  <c r="E7" i="2" s="1"/>
  <c r="BD127" i="3"/>
  <c r="H15" i="2" s="1"/>
  <c r="BA82" i="3"/>
  <c r="E13" i="2" s="1"/>
  <c r="G33" i="3"/>
  <c r="BA120" i="3"/>
  <c r="E14" i="2" s="1"/>
  <c r="G127" i="3"/>
  <c r="BE127" i="3"/>
  <c r="I15" i="2" s="1"/>
  <c r="G53" i="3"/>
  <c r="BE120" i="3"/>
  <c r="I14" i="2" s="1"/>
  <c r="BD20" i="3"/>
  <c r="H7" i="2" s="1"/>
  <c r="BB53" i="3"/>
  <c r="F12" i="2" s="1"/>
  <c r="G26" i="3"/>
  <c r="BB26" i="3"/>
  <c r="F8" i="2" s="1"/>
  <c r="G120" i="3"/>
  <c r="G82" i="3"/>
  <c r="BD82" i="3"/>
  <c r="H13" i="2" s="1"/>
  <c r="BD26" i="3"/>
  <c r="H8" i="2" s="1"/>
  <c r="BD33" i="3"/>
  <c r="H9" i="2" s="1"/>
  <c r="BB82" i="3"/>
  <c r="F13" i="2" s="1"/>
  <c r="BA127" i="3"/>
  <c r="E15" i="2" s="1"/>
  <c r="G20" i="3"/>
  <c r="BA22" i="3"/>
  <c r="BA26" i="3" s="1"/>
  <c r="E8" i="2" s="1"/>
  <c r="BA28" i="3"/>
  <c r="BA33" i="3" s="1"/>
  <c r="E9" i="2" s="1"/>
  <c r="BA35" i="3"/>
  <c r="BA36" i="3" s="1"/>
  <c r="E10" i="2" s="1"/>
  <c r="BA38" i="3"/>
  <c r="BA39" i="3" s="1"/>
  <c r="E11" i="2" s="1"/>
  <c r="BA41" i="3"/>
  <c r="BA53" i="3" s="1"/>
  <c r="E12" i="2" s="1"/>
  <c r="BB84" i="3"/>
  <c r="BB120" i="3" s="1"/>
  <c r="F14" i="2" s="1"/>
  <c r="G16" i="2" l="1"/>
  <c r="C18" i="1" s="1"/>
  <c r="I16" i="2"/>
  <c r="C21" i="1" s="1"/>
  <c r="H16" i="2"/>
  <c r="C17" i="1" s="1"/>
  <c r="F16" i="2"/>
  <c r="C16" i="1" s="1"/>
  <c r="E16" i="2"/>
  <c r="C15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<sst xmlns="http://schemas.openxmlformats.org/spreadsheetml/2006/main" count="383" uniqueCount="235">
  <si>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</si>
  <si>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</si>
  <si>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</si>
  <si>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</si>
  <si>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</si>
  <si>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</si>
  <si>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</si>
  <si>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</si>
  <si>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</si>
  <si>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</si>
  <si>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</si>
  <si>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</si>
  <si>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</si>
  <si>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</si>
  <si>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</si>
  <si>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</si>
  <si>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</si>
  <si>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</si>
  <si>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</si>
  <si>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</si>
  <si>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</si>
  <si>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</si>
  <si>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</si>
  <si>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</si>
  <si>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</si>
  <si>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</si>
  <si>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</si>
  <si>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</si>
  <si>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</si>
  <si>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</si>
  <si>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</si>
  <si>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</si>
  <si>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</si>
  <si>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</si>
  <si>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</si>
  <si>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</si>
  <si>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</si>
  <si>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</si>
  <si>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</si>
  <si>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</si>
  <si>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</si>
  <si>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</si>
  <si>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</si>
  <si>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</si>
  <si>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</si>
  <si>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</si>
  <si>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</si>
  <si>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</si>
  <si>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</si>
  <si>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</si>
  <si>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</si>
  <si>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</si>
  <si>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</si>
  <si>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</si>
  <si>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</si>
  <si>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</si>
  <si>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</si>
  <si>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</si>
  <si>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</si>
  <si>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</si>
  <si>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</si>
  <si>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</si>
  <si>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</si>
  <si>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</si>
  <si>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</si>
  <si>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</si>
  <si>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</si>
  <si>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</si>
  <si>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</si>
  <si>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</si>
  <si>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</si>
  <si>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</si>
  <si>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</si>
  <si>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</si>
  <si>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</si>
  <si>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</si>
  <si>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</si>
  <si>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</si>
  <si>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</si>
  <si>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Oprava vyhlídky u plameňáků ZOO Zlín - Lešná</t>
  </si>
  <si>
    <t>01</t>
  </si>
  <si>
    <t>Oprava vyhlídky u plameňáků</t>
  </si>
  <si>
    <t>stavební část</t>
  </si>
  <si>
    <t>005 1</t>
  </si>
  <si>
    <t>Vedlejší náklady stavby</t>
  </si>
  <si>
    <t>005111010</t>
  </si>
  <si>
    <t xml:space="preserve">Geodetické práce před zahájením a během výstavby </t>
  </si>
  <si>
    <t>soubor</t>
  </si>
  <si>
    <t>005121010</t>
  </si>
  <si>
    <t xml:space="preserve">Zařízení staveniště - zřízení, provoz, odstranění </t>
  </si>
  <si>
    <t xml:space="preserve">Komplet zahrnuje :		</t>
  </si>
  <si>
    <t>-zřízení objektů ZS vč.bezpečnost.opatření, oplocení atp.</t>
  </si>
  <si>
    <t>-zřízení přípojek médií k objektům ZS</t>
  </si>
  <si>
    <t>-zřízení odběrných míst NN a vody s měřením</t>
  </si>
  <si>
    <t>- provozní náklady na energie</t>
  </si>
  <si>
    <t>- náklady na vybavení objektů ZS</t>
  </si>
  <si>
    <t>- náklady na údržbu objektů ZS</t>
  </si>
  <si>
    <t>- náklady na úklid ploch  ZS a společných ploch, příjezdu apod.</t>
  </si>
  <si>
    <t>- náklady spojené s likvidací objektů ZS</t>
  </si>
  <si>
    <t>- náklady na uvedení ploch a zařízení využívaných pro ZS do původního stavu</t>
  </si>
  <si>
    <t>139601102R00</t>
  </si>
  <si>
    <t xml:space="preserve">Ruční výkop jam, rýh a šachet v hornině tř. 3 </t>
  </si>
  <si>
    <t>m3</t>
  </si>
  <si>
    <t>patky DN 300 mm:3,14*0,15*0,15*1,00*4</t>
  </si>
  <si>
    <t>162401101R00</t>
  </si>
  <si>
    <t>Vodorovné přemístění výkopku z hor.1-4 do 1500 m pro uložení v areálu ZOO</t>
  </si>
  <si>
    <t>171201201R00</t>
  </si>
  <si>
    <t xml:space="preserve">Uložení sypaniny na skl.-sypanina na výšku přes 2m </t>
  </si>
  <si>
    <t>2</t>
  </si>
  <si>
    <t>Základy a zvláštní zakládání</t>
  </si>
  <si>
    <t>275313621R00</t>
  </si>
  <si>
    <t xml:space="preserve">Beton základových patek prostý C 20/25 </t>
  </si>
  <si>
    <t>3,14*0,15*0,15*1,00*4</t>
  </si>
  <si>
    <t>275351215R00</t>
  </si>
  <si>
    <t xml:space="preserve">Bednění stěn základových patek - zřízení </t>
  </si>
  <si>
    <t>m2</t>
  </si>
  <si>
    <t>3,14*0,30*0,25*4</t>
  </si>
  <si>
    <t>275351216R00</t>
  </si>
  <si>
    <t xml:space="preserve">Bednění stěn základových patek - odstranění </t>
  </si>
  <si>
    <t>9</t>
  </si>
  <si>
    <t>Ostatní konstrukce, bourání</t>
  </si>
  <si>
    <t>PC 9 - 001</t>
  </si>
  <si>
    <t>Očištění a přizpůsobení stáv. zákl. konstrukcí k montáži nové konstrukce mostu</t>
  </si>
  <si>
    <t>kpl</t>
  </si>
  <si>
    <t>95</t>
  </si>
  <si>
    <t>Dokončovací konstrukce na pozemních stavbách</t>
  </si>
  <si>
    <t>952901411R00</t>
  </si>
  <si>
    <t xml:space="preserve">Vyčištění ostatních objektů </t>
  </si>
  <si>
    <t>96</t>
  </si>
  <si>
    <t>Bourání konstrukcí</t>
  </si>
  <si>
    <t>762521812R00</t>
  </si>
  <si>
    <t xml:space="preserve">Demontáž podlah bez polštářů z prken tl. do 5 cm </t>
  </si>
  <si>
    <t>762731813R00</t>
  </si>
  <si>
    <t xml:space="preserve">Demontáž vázaných konstrukcí z kulatiny,do 288 cm2 </t>
  </si>
  <si>
    <t>m</t>
  </si>
  <si>
    <t>kulatina na základech:2,50*20</t>
  </si>
  <si>
    <t>zábradlí - sloupy:1,50*34</t>
  </si>
  <si>
    <t>madla horní/spodní:3,20*52</t>
  </si>
  <si>
    <t>3,50*10</t>
  </si>
  <si>
    <t>762822820R00</t>
  </si>
  <si>
    <t xml:space="preserve">Demontáž stropnic z řeziva o pl.do 288 cm2 </t>
  </si>
  <si>
    <t>nosné trámy:6,50*34</t>
  </si>
  <si>
    <t>767996801R00</t>
  </si>
  <si>
    <t xml:space="preserve">Demontáž atypických ocelových konstr. do 50 kg </t>
  </si>
  <si>
    <t>kg</t>
  </si>
  <si>
    <t>stáv. ocel. trny v patkách:4*1,00</t>
  </si>
  <si>
    <t>PC 96 - 001</t>
  </si>
  <si>
    <t xml:space="preserve">Demontáž výplně zábradlí - síť </t>
  </si>
  <si>
    <t>(3,00+1,00+5,00+3,00*2+2,50*2+3,00*10)*1,00</t>
  </si>
  <si>
    <t>762</t>
  </si>
  <si>
    <t>Konstrukce tesařské</t>
  </si>
  <si>
    <t>PC 762 - 000</t>
  </si>
  <si>
    <t xml:space="preserve">Kompletní popis výrobků viz PD </t>
  </si>
  <si>
    <t>Jednotková cena všech výrobků musí být komplexní (agregovaná) a musí zahrnovat kompletní montáž a dodávku materiálů vč.ztratného, tmelů, spojovacího materiálu, kotvení, kování, zámků, apod, pomocných konstrukcí, konečnou povrchovou úpravu, manipulaci a dopravu.</t>
  </si>
  <si>
    <t>Výrobky musí obsahovat kompletní součásti vč. ochraných, ukončovacích a dokončovacích materiálů a prací</t>
  </si>
  <si>
    <t>Dále musí splňovat požární odolnost a barevnost.</t>
  </si>
  <si>
    <t>762523108R00</t>
  </si>
  <si>
    <t xml:space="preserve">Položení podlah hoblovaných na sraz z fošen </t>
  </si>
  <si>
    <t>DP:135,00</t>
  </si>
  <si>
    <t>762712110R00</t>
  </si>
  <si>
    <t xml:space="preserve">Montáž vázaných konstrukcí hraněných do 120 cm2 </t>
  </si>
  <si>
    <t>DN1:3,20*52</t>
  </si>
  <si>
    <t>DN2:3,50*10</t>
  </si>
  <si>
    <t>762731130R00</t>
  </si>
  <si>
    <t xml:space="preserve">Montáž vázaných konstrukcí z kulatiny do 288 cm2 </t>
  </si>
  <si>
    <t>DS1:1,50*34</t>
  </si>
  <si>
    <t>PC 762 - 001</t>
  </si>
  <si>
    <t>Dubové řezivo sušené vlhkost 8% – 12% pevnost D30</t>
  </si>
  <si>
    <t>DS1:3,14*0,09*0,09*1,50*34</t>
  </si>
  <si>
    <t>DN1:0,10*0,10*3,20*52</t>
  </si>
  <si>
    <t>DN2:0,10*0,10*3,50*10</t>
  </si>
  <si>
    <t>PC 762 - 002</t>
  </si>
  <si>
    <t>D+M Podložka pryžová pod dřevěnou podlahu vložit mezi dřevěné fošny a ocelové prvky</t>
  </si>
  <si>
    <t>3,20*4*0,15*12</t>
  </si>
  <si>
    <t>3,20*4*0,15</t>
  </si>
  <si>
    <t>3,50*3*0,15</t>
  </si>
  <si>
    <t>3,20*8*0,15</t>
  </si>
  <si>
    <t>2,80*4*0,15</t>
  </si>
  <si>
    <t>PC 762 - 003</t>
  </si>
  <si>
    <t xml:space="preserve">Montáž dílce zábradlí z mangrovníku </t>
  </si>
  <si>
    <t>materiál (mandrovník) bude dodávka investora.</t>
  </si>
  <si>
    <t>DZ:2,40*39</t>
  </si>
  <si>
    <t>60554704R</t>
  </si>
  <si>
    <t>Fošna dub tl. 50 mm, pevnost D30</t>
  </si>
  <si>
    <t>135,00*0,05</t>
  </si>
  <si>
    <t>998762202R00</t>
  </si>
  <si>
    <t xml:space="preserve">Přesun hmot pro tesařské konstrukce, výšky do 12 m </t>
  </si>
  <si>
    <t>767</t>
  </si>
  <si>
    <t>Konstrukce zámečnické</t>
  </si>
  <si>
    <t>PC 767 - 000</t>
  </si>
  <si>
    <t xml:space="preserve">Výrobky musí obsahovat kompletní součásti vč. ochraných, ukončovacích a dokončovacích materiálů a prací		</t>
  </si>
  <si>
    <t>PC 767 - 001</t>
  </si>
  <si>
    <t>D+M Ocelvé konstrukce z válcovaných profilů vč. povrchové úpravy žárový pozink + nátěr černý</t>
  </si>
  <si>
    <t>kompletní popis viz PD</t>
  </si>
  <si>
    <t>ON1 - jakl 100/80/5:6,50*34*12,41</t>
  </si>
  <si>
    <t>D+M Ocelvé konstrukce z válcovaných profilů vč. povrchové úpravy základní + nátěr černý</t>
  </si>
  <si>
    <t>plotna 100/300/10:28*2,50</t>
  </si>
  <si>
    <t>PC 767 - 002</t>
  </si>
  <si>
    <t>D+M Sestava závitová tyč+matice+pér. podložka pr.12 mm, dl.200 mm</t>
  </si>
  <si>
    <t>vč. povrchové úpravy žárový pozink + nátěr černou barvou.</t>
  </si>
  <si>
    <t>ON2 - jakl 150/100/6:6,00*8*21,06</t>
  </si>
  <si>
    <t>ON3 - jakl 200/100/8:6,00*2*32,90</t>
  </si>
  <si>
    <t>OS1 - jakl 140/140/6:6,00*2*23,77</t>
  </si>
  <si>
    <t>plotna 300/300/10:4*7,00</t>
  </si>
  <si>
    <t>výztuha 100/200/5:0,20*8*3,93</t>
  </si>
  <si>
    <t>plotna 100/100/5:500*0,50</t>
  </si>
  <si>
    <t>PC 767 - 004</t>
  </si>
  <si>
    <t>D+M Sestava šroub+matice+pér. podložka M12/170 vč. povrchové úpravy žárový pozink + nátěr černý</t>
  </si>
  <si>
    <t>PC 767 - 005</t>
  </si>
  <si>
    <t>D+M Sestava šroub+matice+pér. podložka M12/30 vč. povrchové úpravy žárový pozink + nátěr černý</t>
  </si>
  <si>
    <t>PC 767 - 007</t>
  </si>
  <si>
    <t>D+M Kontrukční vruty s talířovou hlavou pr.6/200 zapuštění do dřeva a zašpuntování</t>
  </si>
  <si>
    <t>300+150</t>
  </si>
  <si>
    <t>PC 767 - 008</t>
  </si>
  <si>
    <t xml:space="preserve">D+M Vruty se zápustnou hlavou pr.5/120 </t>
  </si>
  <si>
    <t>1000+2400</t>
  </si>
  <si>
    <t>PC 767 - 009</t>
  </si>
  <si>
    <t>D+M Vruty samořezné dřevo/kov se zápustnou hlavou pr.6,3/70</t>
  </si>
  <si>
    <t>PC 767 - 010</t>
  </si>
  <si>
    <t>D+M Chemické kotvy tuby chemické malty - vinylester</t>
  </si>
  <si>
    <t>998767201R00</t>
  </si>
  <si>
    <t xml:space="preserve">Přesun hmot pro zámečnické konstr., výšky do 6 m </t>
  </si>
  <si>
    <t>D96</t>
  </si>
  <si>
    <t>Přesuny suti a vybouraných hmot</t>
  </si>
  <si>
    <t>979081111R00</t>
  </si>
  <si>
    <t xml:space="preserve">Odvoz suti a vybour. hmot na skládku do 1 km </t>
  </si>
  <si>
    <t>t</t>
  </si>
  <si>
    <t>979081121R00</t>
  </si>
  <si>
    <t>Příplatek k odvozu za každý další 1 km do 15 km</t>
  </si>
  <si>
    <t>979082111R00</t>
  </si>
  <si>
    <t xml:space="preserve">Vnitrostaveništní doprava suti do 10 m </t>
  </si>
  <si>
    <t>979082121R00</t>
  </si>
  <si>
    <t>Příplatek k vnitrost. dopravě suti za dalších 5 m do 50 m</t>
  </si>
  <si>
    <t>979990107R00</t>
  </si>
  <si>
    <t xml:space="preserve">Poplatek za skládku suti - směs betonu,cihel,dřeva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</si>
</sst>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1</v>
      </c>
      <c r="D2" s="5" t="str">
        <f>Rekapitulace!G2</f>
        <v>stavební část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80</v>
      </c>
      <c r="B7" s="24"/>
      <c r="C7" s="25" t="s">
        <v>79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208"/>
      <c r="D8" s="208"/>
      <c r="E8" s="209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208">
        <f>Projektant</f>
        <v>0</v>
      </c>
      <c r="D9" s="208"/>
      <c r="E9" s="209"/>
      <c r="F9" s="11"/>
      <c r="G9" s="33"/>
      <c r="H9" s="34"/>
    </row>
    <row r="10" spans="1:57" x14ac:dyDescent="0.2">
      <c r="A10" s="28" t="s">
        <v>15</v>
      </c>
      <c r="B10" s="11"/>
      <c r="C10" s="208"/>
      <c r="D10" s="208"/>
      <c r="E10" s="208"/>
      <c r="F10" s="35"/>
      <c r="G10" s="36"/>
      <c r="H10" s="37"/>
    </row>
    <row r="11" spans="1:57" ht="13.5" customHeight="1" x14ac:dyDescent="0.2">
      <c r="A11" s="28" t="s">
        <v>16</v>
      </c>
      <c r="B11" s="11"/>
      <c r="C11" s="208"/>
      <c r="D11" s="208"/>
      <c r="E11" s="208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210"/>
      <c r="D12" s="210"/>
      <c r="E12" s="210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/>
      <c r="E15" s="57"/>
      <c r="F15" s="58"/>
      <c r="G15" s="55"/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/>
      <c r="E16" s="59"/>
      <c r="F16" s="60"/>
      <c r="G16" s="55"/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/>
      <c r="E17" s="59"/>
      <c r="F17" s="60"/>
      <c r="G17" s="55"/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31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11" t="s">
        <v>34</v>
      </c>
      <c r="B23" s="212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21</v>
      </c>
      <c r="D30" s="85" t="s">
        <v>44</v>
      </c>
      <c r="E30" s="87"/>
      <c r="F30" s="203">
        <f>C23-F32</f>
        <v>0</v>
      </c>
      <c r="G30" s="204"/>
    </row>
    <row r="31" spans="1:7" x14ac:dyDescent="0.2">
      <c r="A31" s="84" t="s">
        <v>45</v>
      </c>
      <c r="B31" s="85"/>
      <c r="C31" s="86">
        <f>SazbaDPH1</f>
        <v>21</v>
      </c>
      <c r="D31" s="85" t="s">
        <v>46</v>
      </c>
      <c r="E31" s="87"/>
      <c r="F31" s="203">
        <f>ROUND(PRODUCT(F30,C31/100),0)</f>
        <v>0</v>
      </c>
      <c r="G31" s="204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3">
        <v>0</v>
      </c>
      <c r="G32" s="204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3">
        <f>ROUND(PRODUCT(F32,C33/100),0)</f>
        <v>0</v>
      </c>
      <c r="G33" s="204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05">
        <f>ROUND(SUM(F30:F33),0)</f>
        <v>0</v>
      </c>
      <c r="G34" s="206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7"/>
      <c r="C37" s="207"/>
      <c r="D37" s="207"/>
      <c r="E37" s="207"/>
      <c r="F37" s="207"/>
      <c r="G37" s="207"/>
      <c r="H37" t="s">
        <v>6</v>
      </c>
    </row>
    <row r="38" spans="1:8" ht="12.75" customHeight="1" x14ac:dyDescent="0.2">
      <c r="A38" s="95"/>
      <c r="B38" s="207"/>
      <c r="C38" s="207"/>
      <c r="D38" s="207"/>
      <c r="E38" s="207"/>
      <c r="F38" s="207"/>
      <c r="G38" s="207"/>
      <c r="H38" t="s">
        <v>6</v>
      </c>
    </row>
    <row r="39" spans="1:8" x14ac:dyDescent="0.2">
      <c r="A39" s="95"/>
      <c r="B39" s="207"/>
      <c r="C39" s="207"/>
      <c r="D39" s="207"/>
      <c r="E39" s="207"/>
      <c r="F39" s="207"/>
      <c r="G39" s="207"/>
      <c r="H39" t="s">
        <v>6</v>
      </c>
    </row>
    <row r="40" spans="1:8" x14ac:dyDescent="0.2">
      <c r="A40" s="95"/>
      <c r="B40" s="207"/>
      <c r="C40" s="207"/>
      <c r="D40" s="207"/>
      <c r="E40" s="207"/>
      <c r="F40" s="207"/>
      <c r="G40" s="207"/>
      <c r="H40" t="s">
        <v>6</v>
      </c>
    </row>
    <row r="41" spans="1:8" x14ac:dyDescent="0.2">
      <c r="A41" s="95"/>
      <c r="B41" s="207"/>
      <c r="C41" s="207"/>
      <c r="D41" s="207"/>
      <c r="E41" s="207"/>
      <c r="F41" s="207"/>
      <c r="G41" s="207"/>
      <c r="H41" t="s">
        <v>6</v>
      </c>
    </row>
    <row r="42" spans="1:8" x14ac:dyDescent="0.2">
      <c r="A42" s="95"/>
      <c r="B42" s="207"/>
      <c r="C42" s="207"/>
      <c r="D42" s="207"/>
      <c r="E42" s="207"/>
      <c r="F42" s="207"/>
      <c r="G42" s="207"/>
      <c r="H42" t="s">
        <v>6</v>
      </c>
    </row>
    <row r="43" spans="1:8" x14ac:dyDescent="0.2">
      <c r="A43" s="95"/>
      <c r="B43" s="207"/>
      <c r="C43" s="207"/>
      <c r="D43" s="207"/>
      <c r="E43" s="207"/>
      <c r="F43" s="207"/>
      <c r="G43" s="207"/>
      <c r="H43" t="s">
        <v>6</v>
      </c>
    </row>
    <row r="44" spans="1:8" x14ac:dyDescent="0.2">
      <c r="A44" s="95"/>
      <c r="B44" s="207"/>
      <c r="C44" s="207"/>
      <c r="D44" s="207"/>
      <c r="E44" s="207"/>
      <c r="F44" s="207"/>
      <c r="G44" s="207"/>
      <c r="H44" t="s">
        <v>6</v>
      </c>
    </row>
    <row r="45" spans="1:8" ht="0.75" customHeight="1" x14ac:dyDescent="0.2">
      <c r="A45" s="95"/>
      <c r="B45" s="207"/>
      <c r="C45" s="207"/>
      <c r="D45" s="207"/>
      <c r="E45" s="207"/>
      <c r="F45" s="207"/>
      <c r="G45" s="207"/>
      <c r="H45" t="s">
        <v>6</v>
      </c>
    </row>
    <row r="46" spans="1:8" x14ac:dyDescent="0.2">
      <c r="B46" s="202"/>
      <c r="C46" s="202"/>
      <c r="D46" s="202"/>
      <c r="E46" s="202"/>
      <c r="F46" s="202"/>
      <c r="G46" s="202"/>
    </row>
    <row r="47" spans="1:8" x14ac:dyDescent="0.2">
      <c r="B47" s="202"/>
      <c r="C47" s="202"/>
      <c r="D47" s="202"/>
      <c r="E47" s="202"/>
      <c r="F47" s="202"/>
      <c r="G47" s="202"/>
    </row>
    <row r="48" spans="1:8" x14ac:dyDescent="0.2">
      <c r="B48" s="202"/>
      <c r="C48" s="202"/>
      <c r="D48" s="202"/>
      <c r="E48" s="202"/>
      <c r="F48" s="202"/>
      <c r="G48" s="202"/>
    </row>
    <row r="49" spans="2:7" x14ac:dyDescent="0.2">
      <c r="B49" s="202"/>
      <c r="C49" s="202"/>
      <c r="D49" s="202"/>
      <c r="E49" s="202"/>
      <c r="F49" s="202"/>
      <c r="G49" s="202"/>
    </row>
    <row r="50" spans="2:7" x14ac:dyDescent="0.2">
      <c r="B50" s="202"/>
      <c r="C50" s="202"/>
      <c r="D50" s="202"/>
      <c r="E50" s="202"/>
      <c r="F50" s="202"/>
      <c r="G50" s="202"/>
    </row>
    <row r="51" spans="2:7" x14ac:dyDescent="0.2">
      <c r="B51" s="202"/>
      <c r="C51" s="202"/>
      <c r="D51" s="202"/>
      <c r="E51" s="202"/>
      <c r="F51" s="202"/>
      <c r="G51" s="202"/>
    </row>
    <row r="52" spans="2:7" x14ac:dyDescent="0.2">
      <c r="B52" s="202"/>
      <c r="C52" s="202"/>
      <c r="D52" s="202"/>
      <c r="E52" s="202"/>
      <c r="F52" s="202"/>
      <c r="G52" s="202"/>
    </row>
    <row r="53" spans="2:7" x14ac:dyDescent="0.2">
      <c r="B53" s="202"/>
      <c r="C53" s="202"/>
      <c r="D53" s="202"/>
      <c r="E53" s="202"/>
      <c r="F53" s="202"/>
      <c r="G53" s="202"/>
    </row>
    <row r="54" spans="2:7" x14ac:dyDescent="0.2">
      <c r="B54" s="202"/>
      <c r="C54" s="202"/>
      <c r="D54" s="202"/>
      <c r="E54" s="202"/>
      <c r="F54" s="202"/>
      <c r="G54" s="202"/>
    </row>
    <row r="55" spans="2:7" x14ac:dyDescent="0.2">
      <c r="B55" s="202"/>
      <c r="C55" s="202"/>
      <c r="D55" s="202"/>
      <c r="E55" s="202"/>
      <c r="F55" s="202"/>
      <c r="G55" s="20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3" t="s">
        <v>49</v>
      </c>
      <c r="B1" s="214"/>
      <c r="C1" s="96" t="str">
        <f>CONCATENATE(cislostavby," ",nazevstavby)</f>
        <v>01 Oprava vyhlídky u plameňáků ZOO Zlín - Lešná</v>
      </c>
      <c r="D1" s="97"/>
      <c r="E1" s="98"/>
      <c r="F1" s="97"/>
      <c r="G1" s="99" t="s">
        <v>50</v>
      </c>
      <c r="H1" s="100">
        <v>1</v>
      </c>
      <c r="I1" s="101"/>
    </row>
    <row r="2" spans="1:9" ht="13.5" thickBot="1" x14ac:dyDescent="0.25">
      <c r="A2" s="215" t="s">
        <v>51</v>
      </c>
      <c r="B2" s="216"/>
      <c r="C2" s="102" t="str">
        <f>CONCATENATE(cisloobjektu," ",nazevobjektu)</f>
        <v>01 Oprava vyhlídky u plameňáků</v>
      </c>
      <c r="D2" s="103"/>
      <c r="E2" s="104"/>
      <c r="F2" s="103"/>
      <c r="G2" s="217" t="s">
        <v>82</v>
      </c>
      <c r="H2" s="218"/>
      <c r="I2" s="219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4" customFormat="1" x14ac:dyDescent="0.2">
      <c r="A7" s="198" t="str">
        <f>Položky!B7</f>
        <v>005 1</v>
      </c>
      <c r="B7" s="114" t="str">
        <f>Položky!C7</f>
        <v>Vedlejší náklady stavby</v>
      </c>
      <c r="C7" s="65"/>
      <c r="D7" s="115"/>
      <c r="E7" s="199">
        <f>Položky!BA20</f>
        <v>0</v>
      </c>
      <c r="F7" s="200">
        <f>Položky!BB20</f>
        <v>0</v>
      </c>
      <c r="G7" s="200">
        <f>Položky!BC20</f>
        <v>0</v>
      </c>
      <c r="H7" s="200">
        <f>Položky!BD20</f>
        <v>0</v>
      </c>
      <c r="I7" s="201">
        <f>Položky!BE20</f>
        <v>0</v>
      </c>
    </row>
    <row r="8" spans="1:9" s="34" customFormat="1" x14ac:dyDescent="0.2">
      <c r="A8" s="198" t="str">
        <f>Položky!B21</f>
        <v>1</v>
      </c>
      <c r="B8" s="114" t="str">
        <f>Položky!C21</f>
        <v>Zemní práce</v>
      </c>
      <c r="C8" s="65"/>
      <c r="D8" s="115"/>
      <c r="E8" s="199">
        <f>Položky!BA26</f>
        <v>0</v>
      </c>
      <c r="F8" s="200">
        <f>Položky!BB26</f>
        <v>0</v>
      </c>
      <c r="G8" s="200">
        <f>Položky!BC26</f>
        <v>0</v>
      </c>
      <c r="H8" s="200">
        <f>Položky!BD26</f>
        <v>0</v>
      </c>
      <c r="I8" s="201">
        <f>Položky!BE26</f>
        <v>0</v>
      </c>
    </row>
    <row r="9" spans="1:9" s="34" customFormat="1" x14ac:dyDescent="0.2">
      <c r="A9" s="198" t="str">
        <f>Položky!B27</f>
        <v>2</v>
      </c>
      <c r="B9" s="114" t="str">
        <f>Položky!C27</f>
        <v>Základy a zvláštní zakládání</v>
      </c>
      <c r="C9" s="65"/>
      <c r="D9" s="115"/>
      <c r="E9" s="199">
        <f>Položky!BA33</f>
        <v>0</v>
      </c>
      <c r="F9" s="200">
        <f>Položky!BB33</f>
        <v>0</v>
      </c>
      <c r="G9" s="200">
        <f>Položky!BC33</f>
        <v>0</v>
      </c>
      <c r="H9" s="200">
        <f>Položky!BD33</f>
        <v>0</v>
      </c>
      <c r="I9" s="201">
        <f>Položky!BE33</f>
        <v>0</v>
      </c>
    </row>
    <row r="10" spans="1:9" s="34" customFormat="1" x14ac:dyDescent="0.2">
      <c r="A10" s="198" t="str">
        <f>Položky!B34</f>
        <v>9</v>
      </c>
      <c r="B10" s="114" t="str">
        <f>Položky!C34</f>
        <v>Ostatní konstrukce, bourání</v>
      </c>
      <c r="C10" s="65"/>
      <c r="D10" s="115"/>
      <c r="E10" s="199">
        <f>Položky!BA36</f>
        <v>0</v>
      </c>
      <c r="F10" s="200">
        <f>Položky!BB36</f>
        <v>0</v>
      </c>
      <c r="G10" s="200">
        <f>Položky!BC36</f>
        <v>0</v>
      </c>
      <c r="H10" s="200">
        <f>Položky!BD36</f>
        <v>0</v>
      </c>
      <c r="I10" s="201">
        <f>Položky!BE36</f>
        <v>0</v>
      </c>
    </row>
    <row r="11" spans="1:9" s="34" customFormat="1" x14ac:dyDescent="0.2">
      <c r="A11" s="198" t="str">
        <f>Položky!B37</f>
        <v>95</v>
      </c>
      <c r="B11" s="114" t="str">
        <f>Položky!C37</f>
        <v>Dokončovací konstrukce na pozemních stavbách</v>
      </c>
      <c r="C11" s="65"/>
      <c r="D11" s="115"/>
      <c r="E11" s="199">
        <f>Položky!BA39</f>
        <v>0</v>
      </c>
      <c r="F11" s="200">
        <f>Položky!BB39</f>
        <v>0</v>
      </c>
      <c r="G11" s="200">
        <f>Položky!BC39</f>
        <v>0</v>
      </c>
      <c r="H11" s="200">
        <f>Položky!BD39</f>
        <v>0</v>
      </c>
      <c r="I11" s="201">
        <f>Položky!BE39</f>
        <v>0</v>
      </c>
    </row>
    <row r="12" spans="1:9" s="34" customFormat="1" x14ac:dyDescent="0.2">
      <c r="A12" s="198" t="str">
        <f>Položky!B40</f>
        <v>96</v>
      </c>
      <c r="B12" s="114" t="str">
        <f>Položky!C40</f>
        <v>Bourání konstrukcí</v>
      </c>
      <c r="C12" s="65"/>
      <c r="D12" s="115"/>
      <c r="E12" s="199">
        <f>Položky!BA53</f>
        <v>0</v>
      </c>
      <c r="F12" s="200">
        <f>Položky!BB53</f>
        <v>0</v>
      </c>
      <c r="G12" s="200">
        <f>Položky!BC53</f>
        <v>0</v>
      </c>
      <c r="H12" s="200">
        <f>Položky!BD53</f>
        <v>0</v>
      </c>
      <c r="I12" s="201">
        <f>Položky!BE53</f>
        <v>0</v>
      </c>
    </row>
    <row r="13" spans="1:9" s="34" customFormat="1" x14ac:dyDescent="0.2">
      <c r="A13" s="198" t="str">
        <f>Položky!B54</f>
        <v>762</v>
      </c>
      <c r="B13" s="114" t="str">
        <f>Položky!C54</f>
        <v>Konstrukce tesařské</v>
      </c>
      <c r="C13" s="65"/>
      <c r="D13" s="115"/>
      <c r="E13" s="199">
        <f>Položky!BA82</f>
        <v>0</v>
      </c>
      <c r="F13" s="200">
        <f>Položky!BB82</f>
        <v>0</v>
      </c>
      <c r="G13" s="200">
        <f>Položky!BC82</f>
        <v>0</v>
      </c>
      <c r="H13" s="200">
        <f>Položky!BD82</f>
        <v>0</v>
      </c>
      <c r="I13" s="201">
        <f>Položky!BE82</f>
        <v>0</v>
      </c>
    </row>
    <row r="14" spans="1:9" s="34" customFormat="1" x14ac:dyDescent="0.2">
      <c r="A14" s="198" t="str">
        <f>Položky!B83</f>
        <v>767</v>
      </c>
      <c r="B14" s="114" t="str">
        <f>Položky!C83</f>
        <v>Konstrukce zámečnické</v>
      </c>
      <c r="C14" s="65"/>
      <c r="D14" s="115"/>
      <c r="E14" s="199">
        <f>Položky!BA120</f>
        <v>0</v>
      </c>
      <c r="F14" s="200">
        <f>Položky!BB120</f>
        <v>0</v>
      </c>
      <c r="G14" s="200">
        <f>Položky!BC120</f>
        <v>0</v>
      </c>
      <c r="H14" s="200">
        <f>Položky!BD120</f>
        <v>0</v>
      </c>
      <c r="I14" s="201">
        <f>Položky!BE120</f>
        <v>0</v>
      </c>
    </row>
    <row r="15" spans="1:9" s="34" customFormat="1" ht="13.5" thickBot="1" x14ac:dyDescent="0.25">
      <c r="A15" s="198" t="str">
        <f>Položky!B121</f>
        <v>D96</v>
      </c>
      <c r="B15" s="114" t="str">
        <f>Položky!C121</f>
        <v>Přesuny suti a vybouraných hmot</v>
      </c>
      <c r="C15" s="65"/>
      <c r="D15" s="115"/>
      <c r="E15" s="199">
        <f>Položky!BA127</f>
        <v>0</v>
      </c>
      <c r="F15" s="200">
        <f>Položky!BB127</f>
        <v>0</v>
      </c>
      <c r="G15" s="200">
        <f>Položky!BC127</f>
        <v>0</v>
      </c>
      <c r="H15" s="200">
        <f>Položky!BD127</f>
        <v>0</v>
      </c>
      <c r="I15" s="201">
        <f>Položky!BE127</f>
        <v>0</v>
      </c>
    </row>
    <row r="16" spans="1:9" s="122" customFormat="1" ht="13.5" thickBot="1" x14ac:dyDescent="0.25">
      <c r="A16" s="116"/>
      <c r="B16" s="117" t="s">
        <v>58</v>
      </c>
      <c r="C16" s="117"/>
      <c r="D16" s="118"/>
      <c r="E16" s="119">
        <f>SUM(E7:E15)</f>
        <v>0</v>
      </c>
      <c r="F16" s="120">
        <f>SUM(F7:F15)</f>
        <v>0</v>
      </c>
      <c r="G16" s="120">
        <f>SUM(G7:G15)</f>
        <v>0</v>
      </c>
      <c r="H16" s="120">
        <f>SUM(H7:H15)</f>
        <v>0</v>
      </c>
      <c r="I16" s="121">
        <f>SUM(I7:I15)</f>
        <v>0</v>
      </c>
    </row>
    <row r="17" spans="1:57" x14ac:dyDescent="0.2">
      <c r="A17" s="65"/>
      <c r="B17" s="65"/>
      <c r="C17" s="65"/>
      <c r="D17" s="65"/>
      <c r="E17" s="65"/>
      <c r="F17" s="65"/>
      <c r="G17" s="65"/>
      <c r="H17" s="65"/>
      <c r="I17" s="65"/>
    </row>
    <row r="18" spans="1:57" ht="19.5" customHeight="1" x14ac:dyDescent="0.25">
      <c r="A18" s="106" t="s">
        <v>59</v>
      </c>
      <c r="B18" s="106"/>
      <c r="C18" s="106"/>
      <c r="D18" s="106"/>
      <c r="E18" s="106"/>
      <c r="F18" s="106"/>
      <c r="G18" s="123"/>
      <c r="H18" s="106"/>
      <c r="I18" s="106"/>
      <c r="BA18" s="40"/>
      <c r="BB18" s="40"/>
      <c r="BC18" s="40"/>
      <c r="BD18" s="40"/>
      <c r="BE18" s="40"/>
    </row>
    <row r="19" spans="1:57" ht="13.5" thickBot="1" x14ac:dyDescent="0.25">
      <c r="A19" s="76"/>
      <c r="B19" s="76"/>
      <c r="C19" s="76"/>
      <c r="D19" s="76"/>
      <c r="E19" s="76"/>
      <c r="F19" s="76"/>
      <c r="G19" s="76"/>
      <c r="H19" s="76"/>
      <c r="I19" s="76"/>
    </row>
    <row r="20" spans="1:57" x14ac:dyDescent="0.2">
      <c r="A20" s="70" t="s">
        <v>60</v>
      </c>
      <c r="B20" s="71"/>
      <c r="C20" s="71"/>
      <c r="D20" s="124"/>
      <c r="E20" s="125" t="s">
        <v>61</v>
      </c>
      <c r="F20" s="126" t="s">
        <v>62</v>
      </c>
      <c r="G20" s="127" t="s">
        <v>63</v>
      </c>
      <c r="H20" s="128"/>
      <c r="I20" s="129" t="s">
        <v>61</v>
      </c>
    </row>
    <row r="21" spans="1:57" x14ac:dyDescent="0.2">
      <c r="A21" s="63"/>
      <c r="B21" s="54"/>
      <c r="C21" s="54"/>
      <c r="D21" s="130"/>
      <c r="E21" s="131"/>
      <c r="F21" s="132"/>
      <c r="G21" s="133">
        <f>CHOOSE(BA21+1,HSV+PSV,HSV+PSV+Mont,HSV+PSV+Dodavka+Mont,HSV,PSV,Mont,Dodavka,Mont+Dodavka,0)</f>
        <v>0</v>
      </c>
      <c r="H21" s="134"/>
      <c r="I21" s="135">
        <f>E21+F21*G21/100</f>
        <v>0</v>
      </c>
      <c r="BA21">
        <v>8</v>
      </c>
    </row>
    <row r="22" spans="1:57" ht="13.5" thickBot="1" x14ac:dyDescent="0.25">
      <c r="A22" s="136"/>
      <c r="B22" s="137" t="s">
        <v>64</v>
      </c>
      <c r="C22" s="138"/>
      <c r="D22" s="139"/>
      <c r="E22" s="140"/>
      <c r="F22" s="141"/>
      <c r="G22" s="141"/>
      <c r="H22" s="220">
        <f>SUM(H21:H21)</f>
        <v>0</v>
      </c>
      <c r="I22" s="221"/>
    </row>
    <row r="24" spans="1:57" x14ac:dyDescent="0.2">
      <c r="B24" s="122"/>
      <c r="F24" s="142"/>
      <c r="G24" s="143"/>
      <c r="H24" s="143"/>
      <c r="I24" s="144"/>
    </row>
    <row r="25" spans="1:57" x14ac:dyDescent="0.2">
      <c r="F25" s="142"/>
      <c r="G25" s="143"/>
      <c r="H25" s="143"/>
      <c r="I25" s="144"/>
    </row>
    <row r="26" spans="1:57" x14ac:dyDescent="0.2">
      <c r="F26" s="142"/>
      <c r="G26" s="143"/>
      <c r="H26" s="143"/>
      <c r="I26" s="144"/>
    </row>
    <row r="27" spans="1:57" x14ac:dyDescent="0.2">
      <c r="F27" s="142"/>
      <c r="G27" s="143"/>
      <c r="H27" s="143"/>
      <c r="I27" s="144"/>
    </row>
    <row r="28" spans="1:57" x14ac:dyDescent="0.2">
      <c r="F28" s="142"/>
      <c r="G28" s="143"/>
      <c r="H28" s="143"/>
      <c r="I28" s="144"/>
    </row>
    <row r="29" spans="1:57" x14ac:dyDescent="0.2">
      <c r="F29" s="142"/>
      <c r="G29" s="143"/>
      <c r="H29" s="143"/>
      <c r="I29" s="144"/>
    </row>
    <row r="30" spans="1:57" x14ac:dyDescent="0.2"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00"/>
  <sheetViews>
    <sheetView showGridLines="0" showZeros="0" tabSelected="1" topLeftCell="A91" zoomScaleNormal="100" workbookViewId="0">
      <selection activeCell="E126" sqref="E126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2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7" t="s">
        <v>65</v>
      </c>
      <c r="B1" s="227"/>
      <c r="C1" s="227"/>
      <c r="D1" s="227"/>
      <c r="E1" s="227"/>
      <c r="F1" s="227"/>
      <c r="G1" s="227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3" t="s">
        <v>49</v>
      </c>
      <c r="B3" s="214"/>
      <c r="C3" s="96" t="str">
        <f>CONCATENATE(cislostavby," ",nazevstavby)</f>
        <v>01 Oprava vyhlídky u plameňáků ZOO Zlín - Lešná</v>
      </c>
      <c r="D3" s="97"/>
      <c r="E3" s="150" t="s">
        <v>66</v>
      </c>
      <c r="F3" s="151">
        <f>Rekapitulace!H1</f>
        <v>1</v>
      </c>
      <c r="G3" s="152"/>
    </row>
    <row r="4" spans="1:104" ht="13.5" thickBot="1" x14ac:dyDescent="0.25">
      <c r="A4" s="228" t="s">
        <v>51</v>
      </c>
      <c r="B4" s="216"/>
      <c r="C4" s="102" t="str">
        <f>CONCATENATE(cisloobjektu," ",nazevobjektu)</f>
        <v>01 Oprava vyhlídky u plameňáků</v>
      </c>
      <c r="D4" s="103"/>
      <c r="E4" s="229" t="str">
        <f>Rekapitulace!G2</f>
        <v>stavební část</v>
      </c>
      <c r="F4" s="230"/>
      <c r="G4" s="231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 x14ac:dyDescent="0.2">
      <c r="A7" s="160" t="s">
        <v>74</v>
      </c>
      <c r="B7" s="161" t="s">
        <v>83</v>
      </c>
      <c r="C7" s="162" t="s">
        <v>84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85</v>
      </c>
      <c r="C8" s="170" t="s">
        <v>86</v>
      </c>
      <c r="D8" s="171" t="s">
        <v>87</v>
      </c>
      <c r="E8" s="172"/>
      <c r="F8" s="172"/>
      <c r="G8" s="173">
        <f>E8*F8</f>
        <v>0</v>
      </c>
      <c r="O8" s="167">
        <v>2</v>
      </c>
      <c r="AA8" s="145">
        <v>12</v>
      </c>
      <c r="AB8" s="145">
        <v>0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12</v>
      </c>
      <c r="CB8" s="174">
        <v>0</v>
      </c>
      <c r="CZ8" s="145">
        <v>0</v>
      </c>
    </row>
    <row r="9" spans="1:104" x14ac:dyDescent="0.2">
      <c r="A9" s="168">
        <v>2</v>
      </c>
      <c r="B9" s="169" t="s">
        <v>88</v>
      </c>
      <c r="C9" s="170" t="s">
        <v>89</v>
      </c>
      <c r="D9" s="171" t="s">
        <v>87</v>
      </c>
      <c r="E9" s="172"/>
      <c r="F9" s="172"/>
      <c r="G9" s="173">
        <f>E9*F9</f>
        <v>0</v>
      </c>
      <c r="O9" s="167">
        <v>2</v>
      </c>
      <c r="AA9" s="145">
        <v>12</v>
      </c>
      <c r="AB9" s="145">
        <v>0</v>
      </c>
      <c r="AC9" s="145">
        <v>2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12</v>
      </c>
      <c r="CB9" s="174">
        <v>0</v>
      </c>
      <c r="CZ9" s="145">
        <v>0</v>
      </c>
    </row>
    <row r="10" spans="1:104" x14ac:dyDescent="0.2">
      <c r="A10" s="175"/>
      <c r="B10" s="176"/>
      <c r="C10" s="224" t="s">
        <v>90</v>
      </c>
      <c r="D10" s="225"/>
      <c r="E10" s="225"/>
      <c r="F10" s="225"/>
      <c r="G10" s="226"/>
      <c r="L10" s="177" t="s">
        <v>90</v>
      </c>
      <c r="O10" s="167">
        <v>3</v>
      </c>
    </row>
    <row r="11" spans="1:104" x14ac:dyDescent="0.2">
      <c r="A11" s="175"/>
      <c r="B11" s="176"/>
      <c r="C11" s="224" t="s">
        <v>91</v>
      </c>
      <c r="D11" s="225"/>
      <c r="E11" s="225"/>
      <c r="F11" s="225"/>
      <c r="G11" s="226"/>
      <c r="L11" s="177" t="s">
        <v>91</v>
      </c>
      <c r="O11" s="167">
        <v>3</v>
      </c>
    </row>
    <row r="12" spans="1:104" x14ac:dyDescent="0.2">
      <c r="A12" s="175"/>
      <c r="B12" s="176"/>
      <c r="C12" s="224" t="s">
        <v>92</v>
      </c>
      <c r="D12" s="225"/>
      <c r="E12" s="225"/>
      <c r="F12" s="225"/>
      <c r="G12" s="226"/>
      <c r="L12" s="177" t="s">
        <v>92</v>
      </c>
      <c r="O12" s="167">
        <v>3</v>
      </c>
    </row>
    <row r="13" spans="1:104" x14ac:dyDescent="0.2">
      <c r="A13" s="175"/>
      <c r="B13" s="176"/>
      <c r="C13" s="224" t="s">
        <v>93</v>
      </c>
      <c r="D13" s="225"/>
      <c r="E13" s="225"/>
      <c r="F13" s="225"/>
      <c r="G13" s="226"/>
      <c r="L13" s="177" t="s">
        <v>93</v>
      </c>
      <c r="O13" s="167">
        <v>3</v>
      </c>
    </row>
    <row r="14" spans="1:104" x14ac:dyDescent="0.2">
      <c r="A14" s="175"/>
      <c r="B14" s="176"/>
      <c r="C14" s="224" t="s">
        <v>94</v>
      </c>
      <c r="D14" s="225"/>
      <c r="E14" s="225"/>
      <c r="F14" s="225"/>
      <c r="G14" s="226"/>
      <c r="L14" s="177" t="s">
        <v>94</v>
      </c>
      <c r="O14" s="167">
        <v>3</v>
      </c>
    </row>
    <row r="15" spans="1:104" x14ac:dyDescent="0.2">
      <c r="A15" s="175"/>
      <c r="B15" s="176"/>
      <c r="C15" s="224" t="s">
        <v>95</v>
      </c>
      <c r="D15" s="225"/>
      <c r="E15" s="225"/>
      <c r="F15" s="225"/>
      <c r="G15" s="226"/>
      <c r="L15" s="177" t="s">
        <v>95</v>
      </c>
      <c r="O15" s="167">
        <v>3</v>
      </c>
    </row>
    <row r="16" spans="1:104" x14ac:dyDescent="0.2">
      <c r="A16" s="175"/>
      <c r="B16" s="176"/>
      <c r="C16" s="224" t="s">
        <v>96</v>
      </c>
      <c r="D16" s="225"/>
      <c r="E16" s="225"/>
      <c r="F16" s="225"/>
      <c r="G16" s="226"/>
      <c r="L16" s="177" t="s">
        <v>96</v>
      </c>
      <c r="O16" s="167">
        <v>3</v>
      </c>
    </row>
    <row r="17" spans="1:104" x14ac:dyDescent="0.2">
      <c r="A17" s="175"/>
      <c r="B17" s="176"/>
      <c r="C17" s="224" t="s">
        <v>97</v>
      </c>
      <c r="D17" s="225"/>
      <c r="E17" s="225"/>
      <c r="F17" s="225"/>
      <c r="G17" s="226"/>
      <c r="L17" s="177" t="s">
        <v>97</v>
      </c>
      <c r="O17" s="167">
        <v>3</v>
      </c>
    </row>
    <row r="18" spans="1:104" x14ac:dyDescent="0.2">
      <c r="A18" s="175"/>
      <c r="B18" s="176"/>
      <c r="C18" s="224" t="s">
        <v>98</v>
      </c>
      <c r="D18" s="225"/>
      <c r="E18" s="225"/>
      <c r="F18" s="225"/>
      <c r="G18" s="226"/>
      <c r="L18" s="177" t="s">
        <v>98</v>
      </c>
      <c r="O18" s="167">
        <v>3</v>
      </c>
    </row>
    <row r="19" spans="1:104" x14ac:dyDescent="0.2">
      <c r="A19" s="175"/>
      <c r="B19" s="176"/>
      <c r="C19" s="224" t="s">
        <v>99</v>
      </c>
      <c r="D19" s="225"/>
      <c r="E19" s="225"/>
      <c r="F19" s="225"/>
      <c r="G19" s="226"/>
      <c r="L19" s="177" t="s">
        <v>99</v>
      </c>
      <c r="O19" s="167">
        <v>3</v>
      </c>
    </row>
    <row r="20" spans="1:104" x14ac:dyDescent="0.2">
      <c r="A20" s="182"/>
      <c r="B20" s="183" t="s">
        <v>78</v>
      </c>
      <c r="C20" s="184" t="str">
        <f>CONCATENATE(B7," ",C7)</f>
        <v>005 1 Vedlejší náklady stavby</v>
      </c>
      <c r="D20" s="185"/>
      <c r="E20" s="186"/>
      <c r="F20" s="187"/>
      <c r="G20" s="188">
        <f>SUM(G7:G19)</f>
        <v>0</v>
      </c>
      <c r="O20" s="167">
        <v>4</v>
      </c>
      <c r="BA20" s="189">
        <f>SUM(BA7:BA19)</f>
        <v>0</v>
      </c>
      <c r="BB20" s="189">
        <f>SUM(BB7:BB19)</f>
        <v>0</v>
      </c>
      <c r="BC20" s="189">
        <f>SUM(BC7:BC19)</f>
        <v>0</v>
      </c>
      <c r="BD20" s="189">
        <f>SUM(BD7:BD19)</f>
        <v>0</v>
      </c>
      <c r="BE20" s="189">
        <f>SUM(BE7:BE19)</f>
        <v>0</v>
      </c>
    </row>
    <row r="21" spans="1:104" x14ac:dyDescent="0.2">
      <c r="A21" s="160" t="s">
        <v>74</v>
      </c>
      <c r="B21" s="161" t="s">
        <v>75</v>
      </c>
      <c r="C21" s="162" t="s">
        <v>76</v>
      </c>
      <c r="D21" s="163"/>
      <c r="E21" s="164"/>
      <c r="F21" s="164"/>
      <c r="G21" s="165"/>
      <c r="H21" s="166"/>
      <c r="I21" s="166"/>
      <c r="O21" s="167">
        <v>1</v>
      </c>
    </row>
    <row r="22" spans="1:104" x14ac:dyDescent="0.2">
      <c r="A22" s="168">
        <v>3</v>
      </c>
      <c r="B22" s="169" t="s">
        <v>100</v>
      </c>
      <c r="C22" s="170" t="s">
        <v>101</v>
      </c>
      <c r="D22" s="171" t="s">
        <v>102</v>
      </c>
      <c r="E22" s="172"/>
      <c r="F22" s="172"/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0</v>
      </c>
    </row>
    <row r="23" spans="1:104" x14ac:dyDescent="0.2">
      <c r="A23" s="175"/>
      <c r="B23" s="178"/>
      <c r="C23" s="222" t="s">
        <v>103</v>
      </c>
      <c r="D23" s="223"/>
      <c r="E23" s="179"/>
      <c r="F23" s="180"/>
      <c r="G23" s="181"/>
      <c r="M23" s="177" t="s">
        <v>103</v>
      </c>
      <c r="O23" s="167"/>
    </row>
    <row r="24" spans="1:104" ht="22.5" x14ac:dyDescent="0.2">
      <c r="A24" s="168">
        <v>4</v>
      </c>
      <c r="B24" s="169" t="s">
        <v>104</v>
      </c>
      <c r="C24" s="170" t="s">
        <v>105</v>
      </c>
      <c r="D24" s="171" t="s">
        <v>102</v>
      </c>
      <c r="E24" s="172"/>
      <c r="F24" s="172"/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 x14ac:dyDescent="0.2">
      <c r="A25" s="168">
        <v>5</v>
      </c>
      <c r="B25" s="169" t="s">
        <v>106</v>
      </c>
      <c r="C25" s="170" t="s">
        <v>107</v>
      </c>
      <c r="D25" s="171" t="s">
        <v>102</v>
      </c>
      <c r="E25" s="172"/>
      <c r="F25" s="172"/>
      <c r="G25" s="173">
        <f>E25*F25</f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0</v>
      </c>
    </row>
    <row r="26" spans="1:104" x14ac:dyDescent="0.2">
      <c r="A26" s="182"/>
      <c r="B26" s="183" t="s">
        <v>78</v>
      </c>
      <c r="C26" s="184" t="str">
        <f>CONCATENATE(B21," ",C21)</f>
        <v>1 Zemní práce</v>
      </c>
      <c r="D26" s="185"/>
      <c r="E26" s="186"/>
      <c r="F26" s="187"/>
      <c r="G26" s="188">
        <f>SUM(G21:G25)</f>
        <v>0</v>
      </c>
      <c r="O26" s="167">
        <v>4</v>
      </c>
      <c r="BA26" s="189">
        <f>SUM(BA21:BA25)</f>
        <v>0</v>
      </c>
      <c r="BB26" s="189">
        <f>SUM(BB21:BB25)</f>
        <v>0</v>
      </c>
      <c r="BC26" s="189">
        <f>SUM(BC21:BC25)</f>
        <v>0</v>
      </c>
      <c r="BD26" s="189">
        <f>SUM(BD21:BD25)</f>
        <v>0</v>
      </c>
      <c r="BE26" s="189">
        <f>SUM(BE21:BE25)</f>
        <v>0</v>
      </c>
    </row>
    <row r="27" spans="1:104" x14ac:dyDescent="0.2">
      <c r="A27" s="160" t="s">
        <v>74</v>
      </c>
      <c r="B27" s="161" t="s">
        <v>108</v>
      </c>
      <c r="C27" s="162" t="s">
        <v>109</v>
      </c>
      <c r="D27" s="163"/>
      <c r="E27" s="164"/>
      <c r="F27" s="164"/>
      <c r="G27" s="165"/>
      <c r="H27" s="166"/>
      <c r="I27" s="166"/>
      <c r="O27" s="167">
        <v>1</v>
      </c>
    </row>
    <row r="28" spans="1:104" x14ac:dyDescent="0.2">
      <c r="A28" s="168">
        <v>6</v>
      </c>
      <c r="B28" s="169" t="s">
        <v>110</v>
      </c>
      <c r="C28" s="170" t="s">
        <v>111</v>
      </c>
      <c r="D28" s="171" t="s">
        <v>102</v>
      </c>
      <c r="E28" s="172"/>
      <c r="F28" s="172"/>
      <c r="G28" s="173">
        <f>E28*F28</f>
        <v>0</v>
      </c>
      <c r="O28" s="167">
        <v>2</v>
      </c>
      <c r="AA28" s="145">
        <v>1</v>
      </c>
      <c r="AB28" s="145">
        <v>1</v>
      </c>
      <c r="AC28" s="145">
        <v>1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1</v>
      </c>
      <c r="CB28" s="174">
        <v>1</v>
      </c>
      <c r="CZ28" s="145">
        <v>2.5249999999999999</v>
      </c>
    </row>
    <row r="29" spans="1:104" x14ac:dyDescent="0.2">
      <c r="A29" s="175"/>
      <c r="B29" s="178"/>
      <c r="C29" s="222" t="s">
        <v>112</v>
      </c>
      <c r="D29" s="223"/>
      <c r="E29" s="179"/>
      <c r="F29" s="180"/>
      <c r="G29" s="181"/>
      <c r="M29" s="177" t="s">
        <v>112</v>
      </c>
      <c r="O29" s="167"/>
    </row>
    <row r="30" spans="1:104" x14ac:dyDescent="0.2">
      <c r="A30" s="168">
        <v>7</v>
      </c>
      <c r="B30" s="169" t="s">
        <v>113</v>
      </c>
      <c r="C30" s="170" t="s">
        <v>114</v>
      </c>
      <c r="D30" s="171" t="s">
        <v>115</v>
      </c>
      <c r="E30" s="172"/>
      <c r="F30" s="172"/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1</v>
      </c>
      <c r="CZ30" s="145">
        <v>3.9199999999999999E-2</v>
      </c>
    </row>
    <row r="31" spans="1:104" x14ac:dyDescent="0.2">
      <c r="A31" s="175"/>
      <c r="B31" s="178"/>
      <c r="C31" s="222" t="s">
        <v>116</v>
      </c>
      <c r="D31" s="223"/>
      <c r="E31" s="179"/>
      <c r="F31" s="180"/>
      <c r="G31" s="181"/>
      <c r="M31" s="177" t="s">
        <v>116</v>
      </c>
      <c r="O31" s="167"/>
    </row>
    <row r="32" spans="1:104" x14ac:dyDescent="0.2">
      <c r="A32" s="168">
        <v>8</v>
      </c>
      <c r="B32" s="169" t="s">
        <v>117</v>
      </c>
      <c r="C32" s="170" t="s">
        <v>118</v>
      </c>
      <c r="D32" s="171" t="s">
        <v>115</v>
      </c>
      <c r="E32" s="172"/>
      <c r="F32" s="172"/>
      <c r="G32" s="173">
        <f>E32*F32</f>
        <v>0</v>
      </c>
      <c r="O32" s="167">
        <v>2</v>
      </c>
      <c r="AA32" s="145">
        <v>1</v>
      </c>
      <c r="AB32" s="145">
        <v>1</v>
      </c>
      <c r="AC32" s="145">
        <v>1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74">
        <v>1</v>
      </c>
      <c r="CB32" s="174">
        <v>1</v>
      </c>
      <c r="CZ32" s="145">
        <v>0</v>
      </c>
    </row>
    <row r="33" spans="1:104" x14ac:dyDescent="0.2">
      <c r="A33" s="182"/>
      <c r="B33" s="183" t="s">
        <v>78</v>
      </c>
      <c r="C33" s="184" t="str">
        <f>CONCATENATE(B27," ",C27)</f>
        <v>2 Základy a zvláštní zakládání</v>
      </c>
      <c r="D33" s="185"/>
      <c r="E33" s="186"/>
      <c r="F33" s="187"/>
      <c r="G33" s="188">
        <f>SUM(G27:G32)</f>
        <v>0</v>
      </c>
      <c r="O33" s="167">
        <v>4</v>
      </c>
      <c r="BA33" s="189">
        <f>SUM(BA27:BA32)</f>
        <v>0</v>
      </c>
      <c r="BB33" s="189">
        <f>SUM(BB27:BB32)</f>
        <v>0</v>
      </c>
      <c r="BC33" s="189">
        <f>SUM(BC27:BC32)</f>
        <v>0</v>
      </c>
      <c r="BD33" s="189">
        <f>SUM(BD27:BD32)</f>
        <v>0</v>
      </c>
      <c r="BE33" s="189">
        <f>SUM(BE27:BE32)</f>
        <v>0</v>
      </c>
    </row>
    <row r="34" spans="1:104" x14ac:dyDescent="0.2">
      <c r="A34" s="160" t="s">
        <v>74</v>
      </c>
      <c r="B34" s="161" t="s">
        <v>119</v>
      </c>
      <c r="C34" s="162" t="s">
        <v>120</v>
      </c>
      <c r="D34" s="163"/>
      <c r="E34" s="164"/>
      <c r="F34" s="164"/>
      <c r="G34" s="165"/>
      <c r="H34" s="166"/>
      <c r="I34" s="166"/>
      <c r="O34" s="167">
        <v>1</v>
      </c>
    </row>
    <row r="35" spans="1:104" ht="22.5" x14ac:dyDescent="0.2">
      <c r="A35" s="168">
        <v>9</v>
      </c>
      <c r="B35" s="169" t="s">
        <v>121</v>
      </c>
      <c r="C35" s="170" t="s">
        <v>122</v>
      </c>
      <c r="D35" s="171" t="s">
        <v>123</v>
      </c>
      <c r="E35" s="172"/>
      <c r="F35" s="172"/>
      <c r="G35" s="173">
        <f>E35*F35</f>
        <v>0</v>
      </c>
      <c r="O35" s="167">
        <v>2</v>
      </c>
      <c r="AA35" s="145">
        <v>12</v>
      </c>
      <c r="AB35" s="145">
        <v>0</v>
      </c>
      <c r="AC35" s="145">
        <v>3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4">
        <v>12</v>
      </c>
      <c r="CB35" s="174">
        <v>0</v>
      </c>
      <c r="CZ35" s="145">
        <v>0</v>
      </c>
    </row>
    <row r="36" spans="1:104" x14ac:dyDescent="0.2">
      <c r="A36" s="182"/>
      <c r="B36" s="183" t="s">
        <v>78</v>
      </c>
      <c r="C36" s="184" t="str">
        <f>CONCATENATE(B34," ",C34)</f>
        <v>9 Ostatní konstrukce, bourání</v>
      </c>
      <c r="D36" s="185"/>
      <c r="E36" s="186"/>
      <c r="F36" s="187"/>
      <c r="G36" s="188">
        <f>SUM(G34:G35)</f>
        <v>0</v>
      </c>
      <c r="O36" s="167">
        <v>4</v>
      </c>
      <c r="BA36" s="189">
        <f>SUM(BA34:BA35)</f>
        <v>0</v>
      </c>
      <c r="BB36" s="189">
        <f>SUM(BB34:BB35)</f>
        <v>0</v>
      </c>
      <c r="BC36" s="189">
        <f>SUM(BC34:BC35)</f>
        <v>0</v>
      </c>
      <c r="BD36" s="189">
        <f>SUM(BD34:BD35)</f>
        <v>0</v>
      </c>
      <c r="BE36" s="189">
        <f>SUM(BE34:BE35)</f>
        <v>0</v>
      </c>
    </row>
    <row r="37" spans="1:104" x14ac:dyDescent="0.2">
      <c r="A37" s="160" t="s">
        <v>74</v>
      </c>
      <c r="B37" s="161" t="s">
        <v>124</v>
      </c>
      <c r="C37" s="162" t="s">
        <v>125</v>
      </c>
      <c r="D37" s="163"/>
      <c r="E37" s="164"/>
      <c r="F37" s="164"/>
      <c r="G37" s="165"/>
      <c r="H37" s="166"/>
      <c r="I37" s="166"/>
      <c r="O37" s="167">
        <v>1</v>
      </c>
    </row>
    <row r="38" spans="1:104" x14ac:dyDescent="0.2">
      <c r="A38" s="168">
        <v>10</v>
      </c>
      <c r="B38" s="169" t="s">
        <v>126</v>
      </c>
      <c r="C38" s="170" t="s">
        <v>127</v>
      </c>
      <c r="D38" s="171" t="s">
        <v>115</v>
      </c>
      <c r="E38" s="172"/>
      <c r="F38" s="172"/>
      <c r="G38" s="173">
        <f>E38*F38</f>
        <v>0</v>
      </c>
      <c r="O38" s="167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1</v>
      </c>
      <c r="CZ38" s="145">
        <v>0</v>
      </c>
    </row>
    <row r="39" spans="1:104" x14ac:dyDescent="0.2">
      <c r="A39" s="182"/>
      <c r="B39" s="183" t="s">
        <v>78</v>
      </c>
      <c r="C39" s="184" t="str">
        <f>CONCATENATE(B37," ",C37)</f>
        <v>95 Dokončovací konstrukce na pozemních stavbách</v>
      </c>
      <c r="D39" s="185"/>
      <c r="E39" s="186"/>
      <c r="F39" s="187"/>
      <c r="G39" s="188">
        <f>SUM(G37:G38)</f>
        <v>0</v>
      </c>
      <c r="O39" s="167">
        <v>4</v>
      </c>
      <c r="BA39" s="189">
        <f>SUM(BA37:BA38)</f>
        <v>0</v>
      </c>
      <c r="BB39" s="189">
        <f>SUM(BB37:BB38)</f>
        <v>0</v>
      </c>
      <c r="BC39" s="189">
        <f>SUM(BC37:BC38)</f>
        <v>0</v>
      </c>
      <c r="BD39" s="189">
        <f>SUM(BD37:BD38)</f>
        <v>0</v>
      </c>
      <c r="BE39" s="189">
        <f>SUM(BE37:BE38)</f>
        <v>0</v>
      </c>
    </row>
    <row r="40" spans="1:104" x14ac:dyDescent="0.2">
      <c r="A40" s="160" t="s">
        <v>74</v>
      </c>
      <c r="B40" s="161" t="s">
        <v>128</v>
      </c>
      <c r="C40" s="162" t="s">
        <v>129</v>
      </c>
      <c r="D40" s="163"/>
      <c r="E40" s="164"/>
      <c r="F40" s="164"/>
      <c r="G40" s="165"/>
      <c r="H40" s="166"/>
      <c r="I40" s="166"/>
      <c r="O40" s="167">
        <v>1</v>
      </c>
    </row>
    <row r="41" spans="1:104" x14ac:dyDescent="0.2">
      <c r="A41" s="168">
        <v>11</v>
      </c>
      <c r="B41" s="169" t="s">
        <v>130</v>
      </c>
      <c r="C41" s="170" t="s">
        <v>131</v>
      </c>
      <c r="D41" s="171" t="s">
        <v>115</v>
      </c>
      <c r="E41" s="172"/>
      <c r="F41" s="172"/>
      <c r="G41" s="173">
        <f>E41*F41</f>
        <v>0</v>
      </c>
      <c r="O41" s="167">
        <v>2</v>
      </c>
      <c r="AA41" s="145">
        <v>1</v>
      </c>
      <c r="AB41" s="145">
        <v>7</v>
      </c>
      <c r="AC41" s="145">
        <v>7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7</v>
      </c>
      <c r="CZ41" s="145">
        <v>0</v>
      </c>
    </row>
    <row r="42" spans="1:104" x14ac:dyDescent="0.2">
      <c r="A42" s="168">
        <v>12</v>
      </c>
      <c r="B42" s="169" t="s">
        <v>132</v>
      </c>
      <c r="C42" s="170" t="s">
        <v>133</v>
      </c>
      <c r="D42" s="171" t="s">
        <v>134</v>
      </c>
      <c r="E42" s="172"/>
      <c r="F42" s="172"/>
      <c r="G42" s="173">
        <f>E42*F42</f>
        <v>0</v>
      </c>
      <c r="O42" s="167">
        <v>2</v>
      </c>
      <c r="AA42" s="145">
        <v>1</v>
      </c>
      <c r="AB42" s="145">
        <v>7</v>
      </c>
      <c r="AC42" s="145">
        <v>7</v>
      </c>
      <c r="AZ42" s="145">
        <v>1</v>
      </c>
      <c r="BA42" s="145">
        <f>IF(AZ42=1,G42,0)</f>
        <v>0</v>
      </c>
      <c r="BB42" s="145">
        <f>IF(AZ42=2,G42,0)</f>
        <v>0</v>
      </c>
      <c r="BC42" s="145">
        <f>IF(AZ42=3,G42,0)</f>
        <v>0</v>
      </c>
      <c r="BD42" s="145">
        <f>IF(AZ42=4,G42,0)</f>
        <v>0</v>
      </c>
      <c r="BE42" s="145">
        <f>IF(AZ42=5,G42,0)</f>
        <v>0</v>
      </c>
      <c r="CA42" s="174">
        <v>1</v>
      </c>
      <c r="CB42" s="174">
        <v>7</v>
      </c>
      <c r="CZ42" s="145">
        <v>1.6000000000000001E-4</v>
      </c>
    </row>
    <row r="43" spans="1:104" x14ac:dyDescent="0.2">
      <c r="A43" s="175"/>
      <c r="B43" s="178"/>
      <c r="C43" s="222" t="s">
        <v>135</v>
      </c>
      <c r="D43" s="223"/>
      <c r="E43" s="179"/>
      <c r="F43" s="180"/>
      <c r="G43" s="181"/>
      <c r="M43" s="177" t="s">
        <v>135</v>
      </c>
      <c r="O43" s="167"/>
    </row>
    <row r="44" spans="1:104" x14ac:dyDescent="0.2">
      <c r="A44" s="175"/>
      <c r="B44" s="178"/>
      <c r="C44" s="222" t="s">
        <v>136</v>
      </c>
      <c r="D44" s="223"/>
      <c r="E44" s="179"/>
      <c r="F44" s="180"/>
      <c r="G44" s="181"/>
      <c r="M44" s="177" t="s">
        <v>136</v>
      </c>
      <c r="O44" s="167"/>
    </row>
    <row r="45" spans="1:104" x14ac:dyDescent="0.2">
      <c r="A45" s="175"/>
      <c r="B45" s="178"/>
      <c r="C45" s="222" t="s">
        <v>137</v>
      </c>
      <c r="D45" s="223"/>
      <c r="E45" s="179"/>
      <c r="F45" s="180"/>
      <c r="G45" s="181"/>
      <c r="M45" s="177" t="s">
        <v>137</v>
      </c>
      <c r="O45" s="167"/>
    </row>
    <row r="46" spans="1:104" x14ac:dyDescent="0.2">
      <c r="A46" s="175"/>
      <c r="B46" s="178"/>
      <c r="C46" s="222" t="s">
        <v>138</v>
      </c>
      <c r="D46" s="223"/>
      <c r="E46" s="179"/>
      <c r="F46" s="180"/>
      <c r="G46" s="181"/>
      <c r="M46" s="177" t="s">
        <v>138</v>
      </c>
      <c r="O46" s="167"/>
    </row>
    <row r="47" spans="1:104" x14ac:dyDescent="0.2">
      <c r="A47" s="168">
        <v>13</v>
      </c>
      <c r="B47" s="169" t="s">
        <v>139</v>
      </c>
      <c r="C47" s="170" t="s">
        <v>140</v>
      </c>
      <c r="D47" s="171" t="s">
        <v>134</v>
      </c>
      <c r="E47" s="172"/>
      <c r="F47" s="172"/>
      <c r="G47" s="173">
        <f>E47*F47</f>
        <v>0</v>
      </c>
      <c r="O47" s="167">
        <v>2</v>
      </c>
      <c r="AA47" s="145">
        <v>1</v>
      </c>
      <c r="AB47" s="145">
        <v>7</v>
      </c>
      <c r="AC47" s="145">
        <v>7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</v>
      </c>
      <c r="CB47" s="174">
        <v>7</v>
      </c>
      <c r="CZ47" s="145">
        <v>1.6000000000000001E-4</v>
      </c>
    </row>
    <row r="48" spans="1:104" x14ac:dyDescent="0.2">
      <c r="A48" s="175"/>
      <c r="B48" s="178"/>
      <c r="C48" s="222" t="s">
        <v>141</v>
      </c>
      <c r="D48" s="223"/>
      <c r="E48" s="179"/>
      <c r="F48" s="180"/>
      <c r="G48" s="181"/>
      <c r="M48" s="177" t="s">
        <v>141</v>
      </c>
      <c r="O48" s="167"/>
    </row>
    <row r="49" spans="1:104" x14ac:dyDescent="0.2">
      <c r="A49" s="168">
        <v>14</v>
      </c>
      <c r="B49" s="169" t="s">
        <v>142</v>
      </c>
      <c r="C49" s="170" t="s">
        <v>143</v>
      </c>
      <c r="D49" s="171" t="s">
        <v>144</v>
      </c>
      <c r="E49" s="172"/>
      <c r="F49" s="172"/>
      <c r="G49" s="173">
        <f>E49*F49</f>
        <v>0</v>
      </c>
      <c r="O49" s="167">
        <v>2</v>
      </c>
      <c r="AA49" s="145">
        <v>1</v>
      </c>
      <c r="AB49" s="145">
        <v>7</v>
      </c>
      <c r="AC49" s="145">
        <v>7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74">
        <v>1</v>
      </c>
      <c r="CB49" s="174">
        <v>7</v>
      </c>
      <c r="CZ49" s="145">
        <v>5.0000000000000002E-5</v>
      </c>
    </row>
    <row r="50" spans="1:104" x14ac:dyDescent="0.2">
      <c r="A50" s="175"/>
      <c r="B50" s="178"/>
      <c r="C50" s="222" t="s">
        <v>145</v>
      </c>
      <c r="D50" s="223"/>
      <c r="E50" s="179"/>
      <c r="F50" s="180"/>
      <c r="G50" s="181"/>
      <c r="M50" s="177" t="s">
        <v>145</v>
      </c>
      <c r="O50" s="167"/>
    </row>
    <row r="51" spans="1:104" x14ac:dyDescent="0.2">
      <c r="A51" s="168">
        <v>15</v>
      </c>
      <c r="B51" s="169" t="s">
        <v>146</v>
      </c>
      <c r="C51" s="170" t="s">
        <v>147</v>
      </c>
      <c r="D51" s="171" t="s">
        <v>115</v>
      </c>
      <c r="E51" s="172"/>
      <c r="F51" s="172"/>
      <c r="G51" s="173">
        <f>E51*F51</f>
        <v>0</v>
      </c>
      <c r="O51" s="167">
        <v>2</v>
      </c>
      <c r="AA51" s="145">
        <v>12</v>
      </c>
      <c r="AB51" s="145">
        <v>0</v>
      </c>
      <c r="AC51" s="145">
        <v>29</v>
      </c>
      <c r="AZ51" s="145">
        <v>1</v>
      </c>
      <c r="BA51" s="145">
        <f>IF(AZ51=1,G51,0)</f>
        <v>0</v>
      </c>
      <c r="BB51" s="145">
        <f>IF(AZ51=2,G51,0)</f>
        <v>0</v>
      </c>
      <c r="BC51" s="145">
        <f>IF(AZ51=3,G51,0)</f>
        <v>0</v>
      </c>
      <c r="BD51" s="145">
        <f>IF(AZ51=4,G51,0)</f>
        <v>0</v>
      </c>
      <c r="BE51" s="145">
        <f>IF(AZ51=5,G51,0)</f>
        <v>0</v>
      </c>
      <c r="CA51" s="174">
        <v>12</v>
      </c>
      <c r="CB51" s="174">
        <v>0</v>
      </c>
      <c r="CZ51" s="145">
        <v>0</v>
      </c>
    </row>
    <row r="52" spans="1:104" x14ac:dyDescent="0.2">
      <c r="A52" s="175"/>
      <c r="B52" s="178"/>
      <c r="C52" s="222" t="s">
        <v>148</v>
      </c>
      <c r="D52" s="223"/>
      <c r="E52" s="179"/>
      <c r="F52" s="180"/>
      <c r="G52" s="181"/>
      <c r="M52" s="177" t="s">
        <v>148</v>
      </c>
      <c r="O52" s="167"/>
    </row>
    <row r="53" spans="1:104" x14ac:dyDescent="0.2">
      <c r="A53" s="182"/>
      <c r="B53" s="183" t="s">
        <v>78</v>
      </c>
      <c r="C53" s="184" t="str">
        <f>CONCATENATE(B40," ",C40)</f>
        <v>96 Bourání konstrukcí</v>
      </c>
      <c r="D53" s="185"/>
      <c r="E53" s="186"/>
      <c r="F53" s="187"/>
      <c r="G53" s="188">
        <f>SUM(G40:G52)</f>
        <v>0</v>
      </c>
      <c r="O53" s="167">
        <v>4</v>
      </c>
      <c r="BA53" s="189">
        <f>SUM(BA40:BA52)</f>
        <v>0</v>
      </c>
      <c r="BB53" s="189">
        <f>SUM(BB40:BB52)</f>
        <v>0</v>
      </c>
      <c r="BC53" s="189">
        <f>SUM(BC40:BC52)</f>
        <v>0</v>
      </c>
      <c r="BD53" s="189">
        <f>SUM(BD40:BD52)</f>
        <v>0</v>
      </c>
      <c r="BE53" s="189">
        <f>SUM(BE40:BE52)</f>
        <v>0</v>
      </c>
    </row>
    <row r="54" spans="1:104" x14ac:dyDescent="0.2">
      <c r="A54" s="160" t="s">
        <v>74</v>
      </c>
      <c r="B54" s="161" t="s">
        <v>149</v>
      </c>
      <c r="C54" s="162" t="s">
        <v>150</v>
      </c>
      <c r="D54" s="163"/>
      <c r="E54" s="164"/>
      <c r="F54" s="164"/>
      <c r="G54" s="165"/>
      <c r="H54" s="166"/>
      <c r="I54" s="166"/>
      <c r="O54" s="167">
        <v>1</v>
      </c>
    </row>
    <row r="55" spans="1:104" x14ac:dyDescent="0.2">
      <c r="A55" s="168">
        <v>16</v>
      </c>
      <c r="B55" s="169" t="s">
        <v>151</v>
      </c>
      <c r="C55" s="170" t="s">
        <v>152</v>
      </c>
      <c r="D55" s="171"/>
      <c r="E55" s="172">
        <v>0</v>
      </c>
      <c r="F55" s="172">
        <v>0</v>
      </c>
      <c r="G55" s="173">
        <f>E55*F55</f>
        <v>0</v>
      </c>
      <c r="O55" s="167">
        <v>2</v>
      </c>
      <c r="AA55" s="145">
        <v>12</v>
      </c>
      <c r="AB55" s="145">
        <v>0</v>
      </c>
      <c r="AC55" s="145">
        <v>5</v>
      </c>
      <c r="AZ55" s="145">
        <v>2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12</v>
      </c>
      <c r="CB55" s="174">
        <v>0</v>
      </c>
      <c r="CZ55" s="145">
        <v>0</v>
      </c>
    </row>
    <row r="56" spans="1:104" ht="33.75" x14ac:dyDescent="0.2">
      <c r="A56" s="175"/>
      <c r="B56" s="176"/>
      <c r="C56" s="224" t="s">
        <v>153</v>
      </c>
      <c r="D56" s="225"/>
      <c r="E56" s="225"/>
      <c r="F56" s="225"/>
      <c r="G56" s="226"/>
      <c r="L56" s="177" t="s">
        <v>153</v>
      </c>
      <c r="O56" s="167">
        <v>3</v>
      </c>
    </row>
    <row r="57" spans="1:104" ht="22.5" x14ac:dyDescent="0.2">
      <c r="A57" s="175"/>
      <c r="B57" s="176"/>
      <c r="C57" s="224" t="s">
        <v>154</v>
      </c>
      <c r="D57" s="225"/>
      <c r="E57" s="225"/>
      <c r="F57" s="225"/>
      <c r="G57" s="226"/>
      <c r="L57" s="177" t="s">
        <v>154</v>
      </c>
      <c r="O57" s="167">
        <v>3</v>
      </c>
    </row>
    <row r="58" spans="1:104" x14ac:dyDescent="0.2">
      <c r="A58" s="175"/>
      <c r="B58" s="176"/>
      <c r="C58" s="224" t="s">
        <v>155</v>
      </c>
      <c r="D58" s="225"/>
      <c r="E58" s="225"/>
      <c r="F58" s="225"/>
      <c r="G58" s="226"/>
      <c r="L58" s="177" t="s">
        <v>155</v>
      </c>
      <c r="O58" s="167">
        <v>3</v>
      </c>
    </row>
    <row r="59" spans="1:104" x14ac:dyDescent="0.2">
      <c r="A59" s="168">
        <v>17</v>
      </c>
      <c r="B59" s="169" t="s">
        <v>156</v>
      </c>
      <c r="C59" s="170" t="s">
        <v>157</v>
      </c>
      <c r="D59" s="171" t="s">
        <v>115</v>
      </c>
      <c r="E59" s="172"/>
      <c r="F59" s="172"/>
      <c r="G59" s="173">
        <f>E59*F59</f>
        <v>0</v>
      </c>
      <c r="O59" s="167">
        <v>2</v>
      </c>
      <c r="AA59" s="145">
        <v>1</v>
      </c>
      <c r="AB59" s="145">
        <v>7</v>
      </c>
      <c r="AC59" s="145">
        <v>7</v>
      </c>
      <c r="AZ59" s="145">
        <v>2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4">
        <v>1</v>
      </c>
      <c r="CB59" s="174">
        <v>7</v>
      </c>
      <c r="CZ59" s="145">
        <v>0</v>
      </c>
    </row>
    <row r="60" spans="1:104" x14ac:dyDescent="0.2">
      <c r="A60" s="175"/>
      <c r="B60" s="178"/>
      <c r="C60" s="222" t="s">
        <v>158</v>
      </c>
      <c r="D60" s="223"/>
      <c r="E60" s="179"/>
      <c r="F60" s="180"/>
      <c r="G60" s="181"/>
      <c r="M60" s="177" t="s">
        <v>158</v>
      </c>
      <c r="O60" s="167"/>
    </row>
    <row r="61" spans="1:104" x14ac:dyDescent="0.2">
      <c r="A61" s="168">
        <v>18</v>
      </c>
      <c r="B61" s="169" t="s">
        <v>159</v>
      </c>
      <c r="C61" s="170" t="s">
        <v>160</v>
      </c>
      <c r="D61" s="171" t="s">
        <v>134</v>
      </c>
      <c r="E61" s="172"/>
      <c r="F61" s="172"/>
      <c r="G61" s="173">
        <f>E61*F61</f>
        <v>0</v>
      </c>
      <c r="O61" s="167">
        <v>2</v>
      </c>
      <c r="AA61" s="145">
        <v>1</v>
      </c>
      <c r="AB61" s="145">
        <v>7</v>
      </c>
      <c r="AC61" s="145">
        <v>7</v>
      </c>
      <c r="AZ61" s="145">
        <v>2</v>
      </c>
      <c r="BA61" s="145">
        <f>IF(AZ61=1,G61,0)</f>
        <v>0</v>
      </c>
      <c r="BB61" s="145">
        <f>IF(AZ61=2,G61,0)</f>
        <v>0</v>
      </c>
      <c r="BC61" s="145">
        <f>IF(AZ61=3,G61,0)</f>
        <v>0</v>
      </c>
      <c r="BD61" s="145">
        <f>IF(AZ61=4,G61,0)</f>
        <v>0</v>
      </c>
      <c r="BE61" s="145">
        <f>IF(AZ61=5,G61,0)</f>
        <v>0</v>
      </c>
      <c r="CA61" s="174">
        <v>1</v>
      </c>
      <c r="CB61" s="174">
        <v>7</v>
      </c>
      <c r="CZ61" s="145">
        <v>2.5500000000000002E-3</v>
      </c>
    </row>
    <row r="62" spans="1:104" x14ac:dyDescent="0.2">
      <c r="A62" s="175"/>
      <c r="B62" s="178"/>
      <c r="C62" s="222" t="s">
        <v>161</v>
      </c>
      <c r="D62" s="223"/>
      <c r="E62" s="179"/>
      <c r="F62" s="180"/>
      <c r="G62" s="181"/>
      <c r="M62" s="177" t="s">
        <v>161</v>
      </c>
      <c r="O62" s="167"/>
    </row>
    <row r="63" spans="1:104" x14ac:dyDescent="0.2">
      <c r="A63" s="175"/>
      <c r="B63" s="178"/>
      <c r="C63" s="222" t="s">
        <v>162</v>
      </c>
      <c r="D63" s="223"/>
      <c r="E63" s="179"/>
      <c r="F63" s="180"/>
      <c r="G63" s="181"/>
      <c r="M63" s="177" t="s">
        <v>162</v>
      </c>
      <c r="O63" s="167"/>
    </row>
    <row r="64" spans="1:104" x14ac:dyDescent="0.2">
      <c r="A64" s="168">
        <v>19</v>
      </c>
      <c r="B64" s="169" t="s">
        <v>163</v>
      </c>
      <c r="C64" s="170" t="s">
        <v>164</v>
      </c>
      <c r="D64" s="171" t="s">
        <v>134</v>
      </c>
      <c r="E64" s="172"/>
      <c r="F64" s="172"/>
      <c r="G64" s="173">
        <f>E64*F64</f>
        <v>0</v>
      </c>
      <c r="O64" s="167">
        <v>2</v>
      </c>
      <c r="AA64" s="145">
        <v>1</v>
      </c>
      <c r="AB64" s="145">
        <v>7</v>
      </c>
      <c r="AC64" s="145">
        <v>7</v>
      </c>
      <c r="AZ64" s="145">
        <v>2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1</v>
      </c>
      <c r="CB64" s="174">
        <v>7</v>
      </c>
      <c r="CZ64" s="145">
        <v>2.5500000000000002E-3</v>
      </c>
    </row>
    <row r="65" spans="1:104" x14ac:dyDescent="0.2">
      <c r="A65" s="175"/>
      <c r="B65" s="178"/>
      <c r="C65" s="222" t="s">
        <v>165</v>
      </c>
      <c r="D65" s="223"/>
      <c r="E65" s="179"/>
      <c r="F65" s="180"/>
      <c r="G65" s="181"/>
      <c r="M65" s="177" t="s">
        <v>165</v>
      </c>
      <c r="O65" s="167"/>
    </row>
    <row r="66" spans="1:104" x14ac:dyDescent="0.2">
      <c r="A66" s="168">
        <v>20</v>
      </c>
      <c r="B66" s="169" t="s">
        <v>166</v>
      </c>
      <c r="C66" s="170" t="s">
        <v>167</v>
      </c>
      <c r="D66" s="171" t="s">
        <v>102</v>
      </c>
      <c r="E66" s="172"/>
      <c r="F66" s="172"/>
      <c r="G66" s="173">
        <f>E66*F66</f>
        <v>0</v>
      </c>
      <c r="O66" s="167">
        <v>2</v>
      </c>
      <c r="AA66" s="145">
        <v>12</v>
      </c>
      <c r="AB66" s="145">
        <v>0</v>
      </c>
      <c r="AC66" s="145">
        <v>46</v>
      </c>
      <c r="AZ66" s="145">
        <v>2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4">
        <v>12</v>
      </c>
      <c r="CB66" s="174">
        <v>0</v>
      </c>
      <c r="CZ66" s="145">
        <v>0</v>
      </c>
    </row>
    <row r="67" spans="1:104" x14ac:dyDescent="0.2">
      <c r="A67" s="175"/>
      <c r="B67" s="178"/>
      <c r="C67" s="222" t="s">
        <v>168</v>
      </c>
      <c r="D67" s="223"/>
      <c r="E67" s="179"/>
      <c r="F67" s="180"/>
      <c r="G67" s="181"/>
      <c r="M67" s="177" t="s">
        <v>168</v>
      </c>
      <c r="O67" s="167"/>
    </row>
    <row r="68" spans="1:104" x14ac:dyDescent="0.2">
      <c r="A68" s="175"/>
      <c r="B68" s="178"/>
      <c r="C68" s="222" t="s">
        <v>169</v>
      </c>
      <c r="D68" s="223"/>
      <c r="E68" s="179"/>
      <c r="F68" s="180"/>
      <c r="G68" s="181"/>
      <c r="M68" s="177" t="s">
        <v>169</v>
      </c>
      <c r="O68" s="167"/>
    </row>
    <row r="69" spans="1:104" x14ac:dyDescent="0.2">
      <c r="A69" s="175"/>
      <c r="B69" s="178"/>
      <c r="C69" s="222" t="s">
        <v>170</v>
      </c>
      <c r="D69" s="223"/>
      <c r="E69" s="179"/>
      <c r="F69" s="180"/>
      <c r="G69" s="181"/>
      <c r="M69" s="177" t="s">
        <v>170</v>
      </c>
      <c r="O69" s="167"/>
    </row>
    <row r="70" spans="1:104" ht="22.5" x14ac:dyDescent="0.2">
      <c r="A70" s="168">
        <v>21</v>
      </c>
      <c r="B70" s="169" t="s">
        <v>171</v>
      </c>
      <c r="C70" s="170" t="s">
        <v>172</v>
      </c>
      <c r="D70" s="171" t="s">
        <v>115</v>
      </c>
      <c r="E70" s="172"/>
      <c r="F70" s="172"/>
      <c r="G70" s="173">
        <f>E70*F70</f>
        <v>0</v>
      </c>
      <c r="O70" s="167">
        <v>2</v>
      </c>
      <c r="AA70" s="145">
        <v>12</v>
      </c>
      <c r="AB70" s="145">
        <v>0</v>
      </c>
      <c r="AC70" s="145">
        <v>7</v>
      </c>
      <c r="AZ70" s="145">
        <v>2</v>
      </c>
      <c r="BA70" s="145">
        <f>IF(AZ70=1,G70,0)</f>
        <v>0</v>
      </c>
      <c r="BB70" s="145">
        <f>IF(AZ70=2,G70,0)</f>
        <v>0</v>
      </c>
      <c r="BC70" s="145">
        <f>IF(AZ70=3,G70,0)</f>
        <v>0</v>
      </c>
      <c r="BD70" s="145">
        <f>IF(AZ70=4,G70,0)</f>
        <v>0</v>
      </c>
      <c r="BE70" s="145">
        <f>IF(AZ70=5,G70,0)</f>
        <v>0</v>
      </c>
      <c r="CA70" s="174">
        <v>12</v>
      </c>
      <c r="CB70" s="174">
        <v>0</v>
      </c>
      <c r="CZ70" s="145">
        <v>0</v>
      </c>
    </row>
    <row r="71" spans="1:104" x14ac:dyDescent="0.2">
      <c r="A71" s="175"/>
      <c r="B71" s="178"/>
      <c r="C71" s="222" t="s">
        <v>173</v>
      </c>
      <c r="D71" s="223"/>
      <c r="E71" s="179"/>
      <c r="F71" s="180"/>
      <c r="G71" s="181"/>
      <c r="M71" s="177" t="s">
        <v>173</v>
      </c>
      <c r="O71" s="167"/>
    </row>
    <row r="72" spans="1:104" x14ac:dyDescent="0.2">
      <c r="A72" s="175"/>
      <c r="B72" s="178"/>
      <c r="C72" s="222" t="s">
        <v>174</v>
      </c>
      <c r="D72" s="223"/>
      <c r="E72" s="179"/>
      <c r="F72" s="180"/>
      <c r="G72" s="181"/>
      <c r="M72" s="177" t="s">
        <v>174</v>
      </c>
      <c r="O72" s="167"/>
    </row>
    <row r="73" spans="1:104" x14ac:dyDescent="0.2">
      <c r="A73" s="175"/>
      <c r="B73" s="178"/>
      <c r="C73" s="222" t="s">
        <v>175</v>
      </c>
      <c r="D73" s="223"/>
      <c r="E73" s="179"/>
      <c r="F73" s="180"/>
      <c r="G73" s="181"/>
      <c r="M73" s="177" t="s">
        <v>175</v>
      </c>
      <c r="O73" s="167"/>
    </row>
    <row r="74" spans="1:104" x14ac:dyDescent="0.2">
      <c r="A74" s="175"/>
      <c r="B74" s="178"/>
      <c r="C74" s="222" t="s">
        <v>176</v>
      </c>
      <c r="D74" s="223"/>
      <c r="E74" s="179"/>
      <c r="F74" s="180"/>
      <c r="G74" s="181"/>
      <c r="M74" s="177" t="s">
        <v>176</v>
      </c>
      <c r="O74" s="167"/>
    </row>
    <row r="75" spans="1:104" x14ac:dyDescent="0.2">
      <c r="A75" s="175"/>
      <c r="B75" s="178"/>
      <c r="C75" s="222" t="s">
        <v>177</v>
      </c>
      <c r="D75" s="223"/>
      <c r="E75" s="179"/>
      <c r="F75" s="180"/>
      <c r="G75" s="181"/>
      <c r="M75" s="177" t="s">
        <v>177</v>
      </c>
      <c r="O75" s="167"/>
    </row>
    <row r="76" spans="1:104" x14ac:dyDescent="0.2">
      <c r="A76" s="168">
        <v>22</v>
      </c>
      <c r="B76" s="169" t="s">
        <v>178</v>
      </c>
      <c r="C76" s="170" t="s">
        <v>179</v>
      </c>
      <c r="D76" s="171" t="s">
        <v>115</v>
      </c>
      <c r="E76" s="172"/>
      <c r="F76" s="172"/>
      <c r="G76" s="173">
        <f>E76*F76</f>
        <v>0</v>
      </c>
      <c r="O76" s="167">
        <v>2</v>
      </c>
      <c r="AA76" s="145">
        <v>12</v>
      </c>
      <c r="AB76" s="145">
        <v>0</v>
      </c>
      <c r="AC76" s="145">
        <v>8</v>
      </c>
      <c r="AZ76" s="145">
        <v>2</v>
      </c>
      <c r="BA76" s="145">
        <f>IF(AZ76=1,G76,0)</f>
        <v>0</v>
      </c>
      <c r="BB76" s="145">
        <f>IF(AZ76=2,G76,0)</f>
        <v>0</v>
      </c>
      <c r="BC76" s="145">
        <f>IF(AZ76=3,G76,0)</f>
        <v>0</v>
      </c>
      <c r="BD76" s="145">
        <f>IF(AZ76=4,G76,0)</f>
        <v>0</v>
      </c>
      <c r="BE76" s="145">
        <f>IF(AZ76=5,G76,0)</f>
        <v>0</v>
      </c>
      <c r="CA76" s="174">
        <v>12</v>
      </c>
      <c r="CB76" s="174">
        <v>0</v>
      </c>
      <c r="CZ76" s="145">
        <v>0</v>
      </c>
    </row>
    <row r="77" spans="1:104" x14ac:dyDescent="0.2">
      <c r="A77" s="175"/>
      <c r="B77" s="176"/>
      <c r="C77" s="224" t="s">
        <v>180</v>
      </c>
      <c r="D77" s="225"/>
      <c r="E77" s="225"/>
      <c r="F77" s="225"/>
      <c r="G77" s="226"/>
      <c r="L77" s="177" t="s">
        <v>180</v>
      </c>
      <c r="O77" s="167">
        <v>3</v>
      </c>
    </row>
    <row r="78" spans="1:104" x14ac:dyDescent="0.2">
      <c r="A78" s="175"/>
      <c r="B78" s="178"/>
      <c r="C78" s="222" t="s">
        <v>181</v>
      </c>
      <c r="D78" s="223"/>
      <c r="E78" s="179"/>
      <c r="F78" s="180"/>
      <c r="G78" s="181"/>
      <c r="M78" s="177" t="s">
        <v>181</v>
      </c>
      <c r="O78" s="167"/>
    </row>
    <row r="79" spans="1:104" x14ac:dyDescent="0.2">
      <c r="A79" s="168">
        <v>23</v>
      </c>
      <c r="B79" s="169" t="s">
        <v>182</v>
      </c>
      <c r="C79" s="170" t="s">
        <v>183</v>
      </c>
      <c r="D79" s="171" t="s">
        <v>102</v>
      </c>
      <c r="E79" s="172"/>
      <c r="F79" s="172"/>
      <c r="G79" s="173">
        <f>E79*F79</f>
        <v>0</v>
      </c>
      <c r="O79" s="167">
        <v>2</v>
      </c>
      <c r="AA79" s="145">
        <v>3</v>
      </c>
      <c r="AB79" s="145">
        <v>7</v>
      </c>
      <c r="AC79" s="145" t="s">
        <v>182</v>
      </c>
      <c r="AZ79" s="145">
        <v>2</v>
      </c>
      <c r="BA79" s="145">
        <f>IF(AZ79=1,G79,0)</f>
        <v>0</v>
      </c>
      <c r="BB79" s="145">
        <f>IF(AZ79=2,G79,0)</f>
        <v>0</v>
      </c>
      <c r="BC79" s="145">
        <f>IF(AZ79=3,G79,0)</f>
        <v>0</v>
      </c>
      <c r="BD79" s="145">
        <f>IF(AZ79=4,G79,0)</f>
        <v>0</v>
      </c>
      <c r="BE79" s="145">
        <f>IF(AZ79=5,G79,0)</f>
        <v>0</v>
      </c>
      <c r="CA79" s="174">
        <v>3</v>
      </c>
      <c r="CB79" s="174">
        <v>7</v>
      </c>
      <c r="CZ79" s="145">
        <v>0.77</v>
      </c>
    </row>
    <row r="80" spans="1:104" x14ac:dyDescent="0.2">
      <c r="A80" s="175"/>
      <c r="B80" s="178"/>
      <c r="C80" s="222" t="s">
        <v>184</v>
      </c>
      <c r="D80" s="223"/>
      <c r="E80" s="179"/>
      <c r="F80" s="180"/>
      <c r="G80" s="181"/>
      <c r="M80" s="177" t="s">
        <v>184</v>
      </c>
      <c r="O80" s="167"/>
    </row>
    <row r="81" spans="1:104" x14ac:dyDescent="0.2">
      <c r="A81" s="168">
        <v>24</v>
      </c>
      <c r="B81" s="169" t="s">
        <v>185</v>
      </c>
      <c r="C81" s="170" t="s">
        <v>186</v>
      </c>
      <c r="D81" s="171" t="s">
        <v>62</v>
      </c>
      <c r="E81" s="172"/>
      <c r="F81" s="172"/>
      <c r="G81" s="173">
        <f>E81*F81</f>
        <v>0</v>
      </c>
      <c r="O81" s="167">
        <v>2</v>
      </c>
      <c r="AA81" s="145">
        <v>7</v>
      </c>
      <c r="AB81" s="145">
        <v>1002</v>
      </c>
      <c r="AC81" s="145">
        <v>5</v>
      </c>
      <c r="AZ81" s="145">
        <v>2</v>
      </c>
      <c r="BA81" s="145">
        <f>IF(AZ81=1,G81,0)</f>
        <v>0</v>
      </c>
      <c r="BB81" s="145">
        <f>IF(AZ81=2,G81,0)</f>
        <v>0</v>
      </c>
      <c r="BC81" s="145">
        <f>IF(AZ81=3,G81,0)</f>
        <v>0</v>
      </c>
      <c r="BD81" s="145">
        <f>IF(AZ81=4,G81,0)</f>
        <v>0</v>
      </c>
      <c r="BE81" s="145">
        <f>IF(AZ81=5,G81,0)</f>
        <v>0</v>
      </c>
      <c r="CA81" s="174">
        <v>7</v>
      </c>
      <c r="CB81" s="174">
        <v>1002</v>
      </c>
      <c r="CZ81" s="145">
        <v>0</v>
      </c>
    </row>
    <row r="82" spans="1:104" x14ac:dyDescent="0.2">
      <c r="A82" s="182"/>
      <c r="B82" s="183" t="s">
        <v>78</v>
      </c>
      <c r="C82" s="184" t="str">
        <f>CONCATENATE(B54," ",C54)</f>
        <v>762 Konstrukce tesařské</v>
      </c>
      <c r="D82" s="185"/>
      <c r="E82" s="186"/>
      <c r="F82" s="187"/>
      <c r="G82" s="188">
        <f>SUM(G54:G81)</f>
        <v>0</v>
      </c>
      <c r="O82" s="167">
        <v>4</v>
      </c>
      <c r="BA82" s="189">
        <f>SUM(BA54:BA81)</f>
        <v>0</v>
      </c>
      <c r="BB82" s="189">
        <f>SUM(BB54:BB81)</f>
        <v>0</v>
      </c>
      <c r="BC82" s="189">
        <f>SUM(BC54:BC81)</f>
        <v>0</v>
      </c>
      <c r="BD82" s="189">
        <f>SUM(BD54:BD81)</f>
        <v>0</v>
      </c>
      <c r="BE82" s="189">
        <f>SUM(BE54:BE81)</f>
        <v>0</v>
      </c>
    </row>
    <row r="83" spans="1:104" x14ac:dyDescent="0.2">
      <c r="A83" s="160" t="s">
        <v>74</v>
      </c>
      <c r="B83" s="161" t="s">
        <v>187</v>
      </c>
      <c r="C83" s="162" t="s">
        <v>188</v>
      </c>
      <c r="D83" s="163"/>
      <c r="E83" s="164"/>
      <c r="F83" s="164"/>
      <c r="G83" s="165"/>
      <c r="H83" s="166"/>
      <c r="I83" s="166"/>
      <c r="O83" s="167">
        <v>1</v>
      </c>
    </row>
    <row r="84" spans="1:104" x14ac:dyDescent="0.2">
      <c r="A84" s="168">
        <v>25</v>
      </c>
      <c r="B84" s="169" t="s">
        <v>189</v>
      </c>
      <c r="C84" s="170" t="s">
        <v>152</v>
      </c>
      <c r="D84" s="171"/>
      <c r="E84" s="172">
        <v>0</v>
      </c>
      <c r="F84" s="172">
        <v>0</v>
      </c>
      <c r="G84" s="173">
        <f>E84*F84</f>
        <v>0</v>
      </c>
      <c r="O84" s="167">
        <v>2</v>
      </c>
      <c r="AA84" s="145">
        <v>12</v>
      </c>
      <c r="AB84" s="145">
        <v>0</v>
      </c>
      <c r="AC84" s="145">
        <v>9</v>
      </c>
      <c r="AZ84" s="145">
        <v>2</v>
      </c>
      <c r="BA84" s="145">
        <f>IF(AZ84=1,G84,0)</f>
        <v>0</v>
      </c>
      <c r="BB84" s="145">
        <f>IF(AZ84=2,G84,0)</f>
        <v>0</v>
      </c>
      <c r="BC84" s="145">
        <f>IF(AZ84=3,G84,0)</f>
        <v>0</v>
      </c>
      <c r="BD84" s="145">
        <f>IF(AZ84=4,G84,0)</f>
        <v>0</v>
      </c>
      <c r="BE84" s="145">
        <f>IF(AZ84=5,G84,0)</f>
        <v>0</v>
      </c>
      <c r="CA84" s="174">
        <v>12</v>
      </c>
      <c r="CB84" s="174">
        <v>0</v>
      </c>
      <c r="CZ84" s="145">
        <v>0</v>
      </c>
    </row>
    <row r="85" spans="1:104" ht="33.75" x14ac:dyDescent="0.2">
      <c r="A85" s="175"/>
      <c r="B85" s="176"/>
      <c r="C85" s="224" t="s">
        <v>153</v>
      </c>
      <c r="D85" s="225"/>
      <c r="E85" s="225"/>
      <c r="F85" s="225"/>
      <c r="G85" s="226"/>
      <c r="L85" s="177" t="s">
        <v>153</v>
      </c>
      <c r="O85" s="167">
        <v>3</v>
      </c>
    </row>
    <row r="86" spans="1:104" ht="22.5" x14ac:dyDescent="0.2">
      <c r="A86" s="175"/>
      <c r="B86" s="176"/>
      <c r="C86" s="224" t="s">
        <v>190</v>
      </c>
      <c r="D86" s="225"/>
      <c r="E86" s="225"/>
      <c r="F86" s="225"/>
      <c r="G86" s="226"/>
      <c r="L86" s="177" t="s">
        <v>190</v>
      </c>
      <c r="O86" s="167">
        <v>3</v>
      </c>
    </row>
    <row r="87" spans="1:104" x14ac:dyDescent="0.2">
      <c r="A87" s="175"/>
      <c r="B87" s="176"/>
      <c r="C87" s="224" t="s">
        <v>155</v>
      </c>
      <c r="D87" s="225"/>
      <c r="E87" s="225"/>
      <c r="F87" s="225"/>
      <c r="G87" s="226"/>
      <c r="L87" s="177" t="s">
        <v>155</v>
      </c>
      <c r="O87" s="167">
        <v>3</v>
      </c>
    </row>
    <row r="88" spans="1:104" ht="22.5" x14ac:dyDescent="0.2">
      <c r="A88" s="168">
        <v>26</v>
      </c>
      <c r="B88" s="169" t="s">
        <v>191</v>
      </c>
      <c r="C88" s="170" t="s">
        <v>192</v>
      </c>
      <c r="D88" s="171" t="s">
        <v>144</v>
      </c>
      <c r="E88" s="172">
        <v>2742.61</v>
      </c>
      <c r="F88" s="172"/>
      <c r="G88" s="173">
        <f>E88*F88</f>
        <v>0</v>
      </c>
      <c r="O88" s="167">
        <v>2</v>
      </c>
      <c r="AA88" s="145">
        <v>12</v>
      </c>
      <c r="AB88" s="145">
        <v>0</v>
      </c>
      <c r="AC88" s="145">
        <v>10</v>
      </c>
      <c r="AZ88" s="145">
        <v>2</v>
      </c>
      <c r="BA88" s="145">
        <f>IF(AZ88=1,G88,0)</f>
        <v>0</v>
      </c>
      <c r="BB88" s="145">
        <f>IF(AZ88=2,G88,0)</f>
        <v>0</v>
      </c>
      <c r="BC88" s="145">
        <f>IF(AZ88=3,G88,0)</f>
        <v>0</v>
      </c>
      <c r="BD88" s="145">
        <f>IF(AZ88=4,G88,0)</f>
        <v>0</v>
      </c>
      <c r="BE88" s="145">
        <f>IF(AZ88=5,G88,0)</f>
        <v>0</v>
      </c>
      <c r="CA88" s="174">
        <v>12</v>
      </c>
      <c r="CB88" s="174">
        <v>0</v>
      </c>
      <c r="CZ88" s="145">
        <v>0</v>
      </c>
    </row>
    <row r="89" spans="1:104" x14ac:dyDescent="0.2">
      <c r="A89" s="175"/>
      <c r="B89" s="176"/>
      <c r="C89" s="224" t="s">
        <v>193</v>
      </c>
      <c r="D89" s="225"/>
      <c r="E89" s="225"/>
      <c r="F89" s="225"/>
      <c r="G89" s="226"/>
      <c r="L89" s="177" t="s">
        <v>193</v>
      </c>
      <c r="O89" s="167">
        <v>3</v>
      </c>
    </row>
    <row r="90" spans="1:104" x14ac:dyDescent="0.2">
      <c r="A90" s="175"/>
      <c r="B90" s="178"/>
      <c r="C90" s="222" t="s">
        <v>194</v>
      </c>
      <c r="D90" s="223"/>
      <c r="E90" s="179">
        <v>2742.61</v>
      </c>
      <c r="F90" s="180"/>
      <c r="G90" s="181"/>
      <c r="M90" s="177" t="s">
        <v>194</v>
      </c>
      <c r="O90" s="167"/>
    </row>
    <row r="91" spans="1:104" ht="22.5" x14ac:dyDescent="0.2">
      <c r="A91" s="168">
        <v>27</v>
      </c>
      <c r="B91" s="169" t="s">
        <v>191</v>
      </c>
      <c r="C91" s="170" t="s">
        <v>195</v>
      </c>
      <c r="D91" s="171" t="s">
        <v>144</v>
      </c>
      <c r="E91" s="172">
        <v>70</v>
      </c>
      <c r="F91" s="172"/>
      <c r="G91" s="173">
        <f>E91*F91</f>
        <v>0</v>
      </c>
      <c r="O91" s="167">
        <v>2</v>
      </c>
      <c r="AA91" s="145">
        <v>12</v>
      </c>
      <c r="AB91" s="145">
        <v>0</v>
      </c>
      <c r="AC91" s="145">
        <v>43</v>
      </c>
      <c r="AZ91" s="145">
        <v>2</v>
      </c>
      <c r="BA91" s="145">
        <f>IF(AZ91=1,G91,0)</f>
        <v>0</v>
      </c>
      <c r="BB91" s="145">
        <f>IF(AZ91=2,G91,0)</f>
        <v>0</v>
      </c>
      <c r="BC91" s="145">
        <f>IF(AZ91=3,G91,0)</f>
        <v>0</v>
      </c>
      <c r="BD91" s="145">
        <f>IF(AZ91=4,G91,0)</f>
        <v>0</v>
      </c>
      <c r="BE91" s="145">
        <f>IF(AZ91=5,G91,0)</f>
        <v>0</v>
      </c>
      <c r="CA91" s="174">
        <v>12</v>
      </c>
      <c r="CB91" s="174">
        <v>0</v>
      </c>
      <c r="CZ91" s="145">
        <v>0</v>
      </c>
    </row>
    <row r="92" spans="1:104" x14ac:dyDescent="0.2">
      <c r="A92" s="175"/>
      <c r="B92" s="176"/>
      <c r="C92" s="224" t="s">
        <v>193</v>
      </c>
      <c r="D92" s="225"/>
      <c r="E92" s="225"/>
      <c r="F92" s="225"/>
      <c r="G92" s="226"/>
      <c r="L92" s="177" t="s">
        <v>193</v>
      </c>
      <c r="O92" s="167">
        <v>3</v>
      </c>
    </row>
    <row r="93" spans="1:104" x14ac:dyDescent="0.2">
      <c r="A93" s="175"/>
      <c r="B93" s="178"/>
      <c r="C93" s="222" t="s">
        <v>196</v>
      </c>
      <c r="D93" s="223"/>
      <c r="E93" s="179">
        <v>70</v>
      </c>
      <c r="F93" s="180"/>
      <c r="G93" s="181"/>
      <c r="M93" s="177" t="s">
        <v>196</v>
      </c>
      <c r="O93" s="167"/>
    </row>
    <row r="94" spans="1:104" ht="22.5" x14ac:dyDescent="0.2">
      <c r="A94" s="168">
        <v>28</v>
      </c>
      <c r="B94" s="169" t="s">
        <v>197</v>
      </c>
      <c r="C94" s="170" t="s">
        <v>198</v>
      </c>
      <c r="D94" s="171" t="s">
        <v>77</v>
      </c>
      <c r="E94" s="172">
        <v>24</v>
      </c>
      <c r="F94" s="172"/>
      <c r="G94" s="173">
        <f>E94*F94</f>
        <v>0</v>
      </c>
      <c r="O94" s="167">
        <v>2</v>
      </c>
      <c r="AA94" s="145">
        <v>12</v>
      </c>
      <c r="AB94" s="145">
        <v>0</v>
      </c>
      <c r="AC94" s="145">
        <v>11</v>
      </c>
      <c r="AZ94" s="145">
        <v>2</v>
      </c>
      <c r="BA94" s="145">
        <f>IF(AZ94=1,G94,0)</f>
        <v>0</v>
      </c>
      <c r="BB94" s="145">
        <f>IF(AZ94=2,G94,0)</f>
        <v>0</v>
      </c>
      <c r="BC94" s="145">
        <f>IF(AZ94=3,G94,0)</f>
        <v>0</v>
      </c>
      <c r="BD94" s="145">
        <f>IF(AZ94=4,G94,0)</f>
        <v>0</v>
      </c>
      <c r="BE94" s="145">
        <f>IF(AZ94=5,G94,0)</f>
        <v>0</v>
      </c>
      <c r="CA94" s="174">
        <v>12</v>
      </c>
      <c r="CB94" s="174">
        <v>0</v>
      </c>
      <c r="CZ94" s="145">
        <v>0</v>
      </c>
    </row>
    <row r="95" spans="1:104" x14ac:dyDescent="0.2">
      <c r="A95" s="175"/>
      <c r="B95" s="176"/>
      <c r="C95" s="224" t="s">
        <v>199</v>
      </c>
      <c r="D95" s="225"/>
      <c r="E95" s="225"/>
      <c r="F95" s="225"/>
      <c r="G95" s="226"/>
      <c r="L95" s="177" t="s">
        <v>199</v>
      </c>
      <c r="O95" s="167">
        <v>3</v>
      </c>
    </row>
    <row r="96" spans="1:104" x14ac:dyDescent="0.2">
      <c r="A96" s="175"/>
      <c r="B96" s="176"/>
      <c r="C96" s="224" t="s">
        <v>193</v>
      </c>
      <c r="D96" s="225"/>
      <c r="E96" s="225"/>
      <c r="F96" s="225"/>
      <c r="G96" s="226"/>
      <c r="L96" s="177" t="s">
        <v>193</v>
      </c>
      <c r="O96" s="167">
        <v>3</v>
      </c>
    </row>
    <row r="97" spans="1:104" ht="22.5" x14ac:dyDescent="0.2">
      <c r="A97" s="168">
        <v>29</v>
      </c>
      <c r="B97" s="169" t="s">
        <v>197</v>
      </c>
      <c r="C97" s="170" t="s">
        <v>192</v>
      </c>
      <c r="D97" s="171" t="s">
        <v>144</v>
      </c>
      <c r="E97" s="172">
        <v>1975.2080000000001</v>
      </c>
      <c r="F97" s="172"/>
      <c r="G97" s="173">
        <f>E97*F97</f>
        <v>0</v>
      </c>
      <c r="O97" s="167">
        <v>2</v>
      </c>
      <c r="AA97" s="145">
        <v>12</v>
      </c>
      <c r="AB97" s="145">
        <v>0</v>
      </c>
      <c r="AC97" s="145">
        <v>42</v>
      </c>
      <c r="AZ97" s="145">
        <v>2</v>
      </c>
      <c r="BA97" s="145">
        <f>IF(AZ97=1,G97,0)</f>
        <v>0</v>
      </c>
      <c r="BB97" s="145">
        <f>IF(AZ97=2,G97,0)</f>
        <v>0</v>
      </c>
      <c r="BC97" s="145">
        <f>IF(AZ97=3,G97,0)</f>
        <v>0</v>
      </c>
      <c r="BD97" s="145">
        <f>IF(AZ97=4,G97,0)</f>
        <v>0</v>
      </c>
      <c r="BE97" s="145">
        <f>IF(AZ97=5,G97,0)</f>
        <v>0</v>
      </c>
      <c r="CA97" s="174">
        <v>12</v>
      </c>
      <c r="CB97" s="174">
        <v>0</v>
      </c>
      <c r="CZ97" s="145">
        <v>0</v>
      </c>
    </row>
    <row r="98" spans="1:104" x14ac:dyDescent="0.2">
      <c r="A98" s="175"/>
      <c r="B98" s="176"/>
      <c r="C98" s="224" t="s">
        <v>193</v>
      </c>
      <c r="D98" s="225"/>
      <c r="E98" s="225"/>
      <c r="F98" s="225"/>
      <c r="G98" s="226"/>
      <c r="L98" s="177" t="s">
        <v>193</v>
      </c>
      <c r="O98" s="167">
        <v>3</v>
      </c>
    </row>
    <row r="99" spans="1:104" x14ac:dyDescent="0.2">
      <c r="A99" s="175"/>
      <c r="B99" s="178"/>
      <c r="C99" s="222" t="s">
        <v>200</v>
      </c>
      <c r="D99" s="223"/>
      <c r="E99" s="179">
        <v>1010.88</v>
      </c>
      <c r="F99" s="180"/>
      <c r="G99" s="181"/>
      <c r="M99" s="177" t="s">
        <v>200</v>
      </c>
      <c r="O99" s="167"/>
    </row>
    <row r="100" spans="1:104" x14ac:dyDescent="0.2">
      <c r="A100" s="175"/>
      <c r="B100" s="178"/>
      <c r="C100" s="222" t="s">
        <v>201</v>
      </c>
      <c r="D100" s="223"/>
      <c r="E100" s="179">
        <v>394.8</v>
      </c>
      <c r="F100" s="180"/>
      <c r="G100" s="181"/>
      <c r="M100" s="177" t="s">
        <v>201</v>
      </c>
      <c r="O100" s="167"/>
    </row>
    <row r="101" spans="1:104" x14ac:dyDescent="0.2">
      <c r="A101" s="175"/>
      <c r="B101" s="178"/>
      <c r="C101" s="222" t="s">
        <v>202</v>
      </c>
      <c r="D101" s="223"/>
      <c r="E101" s="179">
        <v>285.24</v>
      </c>
      <c r="F101" s="180"/>
      <c r="G101" s="181"/>
      <c r="M101" s="177" t="s">
        <v>202</v>
      </c>
      <c r="O101" s="167"/>
    </row>
    <row r="102" spans="1:104" x14ac:dyDescent="0.2">
      <c r="A102" s="175"/>
      <c r="B102" s="178"/>
      <c r="C102" s="222" t="s">
        <v>203</v>
      </c>
      <c r="D102" s="223"/>
      <c r="E102" s="179">
        <v>28</v>
      </c>
      <c r="F102" s="180"/>
      <c r="G102" s="181"/>
      <c r="M102" s="177" t="s">
        <v>203</v>
      </c>
      <c r="O102" s="167"/>
    </row>
    <row r="103" spans="1:104" x14ac:dyDescent="0.2">
      <c r="A103" s="175"/>
      <c r="B103" s="178"/>
      <c r="C103" s="222" t="s">
        <v>204</v>
      </c>
      <c r="D103" s="223"/>
      <c r="E103" s="179">
        <v>6.2880000000000003</v>
      </c>
      <c r="F103" s="180"/>
      <c r="G103" s="181"/>
      <c r="M103" s="177" t="s">
        <v>204</v>
      </c>
      <c r="O103" s="167"/>
    </row>
    <row r="104" spans="1:104" x14ac:dyDescent="0.2">
      <c r="A104" s="175"/>
      <c r="B104" s="178"/>
      <c r="C104" s="222" t="s">
        <v>205</v>
      </c>
      <c r="D104" s="223"/>
      <c r="E104" s="179">
        <v>250</v>
      </c>
      <c r="F104" s="180"/>
      <c r="G104" s="181"/>
      <c r="M104" s="177" t="s">
        <v>205</v>
      </c>
      <c r="O104" s="167"/>
    </row>
    <row r="105" spans="1:104" ht="22.5" x14ac:dyDescent="0.2">
      <c r="A105" s="168">
        <v>30</v>
      </c>
      <c r="B105" s="169" t="s">
        <v>206</v>
      </c>
      <c r="C105" s="170" t="s">
        <v>207</v>
      </c>
      <c r="D105" s="171" t="s">
        <v>77</v>
      </c>
      <c r="E105" s="172">
        <v>68</v>
      </c>
      <c r="F105" s="172"/>
      <c r="G105" s="173">
        <f>E105*F105</f>
        <v>0</v>
      </c>
      <c r="O105" s="167">
        <v>2</v>
      </c>
      <c r="AA105" s="145">
        <v>12</v>
      </c>
      <c r="AB105" s="145">
        <v>0</v>
      </c>
      <c r="AC105" s="145">
        <v>13</v>
      </c>
      <c r="AZ105" s="145">
        <v>2</v>
      </c>
      <c r="BA105" s="145">
        <f>IF(AZ105=1,G105,0)</f>
        <v>0</v>
      </c>
      <c r="BB105" s="145">
        <f>IF(AZ105=2,G105,0)</f>
        <v>0</v>
      </c>
      <c r="BC105" s="145">
        <f>IF(AZ105=3,G105,0)</f>
        <v>0</v>
      </c>
      <c r="BD105" s="145">
        <f>IF(AZ105=4,G105,0)</f>
        <v>0</v>
      </c>
      <c r="BE105" s="145">
        <f>IF(AZ105=5,G105,0)</f>
        <v>0</v>
      </c>
      <c r="CA105" s="174">
        <v>12</v>
      </c>
      <c r="CB105" s="174">
        <v>0</v>
      </c>
      <c r="CZ105" s="145">
        <v>0</v>
      </c>
    </row>
    <row r="106" spans="1:104" x14ac:dyDescent="0.2">
      <c r="A106" s="175"/>
      <c r="B106" s="176"/>
      <c r="C106" s="224" t="s">
        <v>193</v>
      </c>
      <c r="D106" s="225"/>
      <c r="E106" s="225"/>
      <c r="F106" s="225"/>
      <c r="G106" s="226"/>
      <c r="L106" s="177" t="s">
        <v>193</v>
      </c>
      <c r="O106" s="167">
        <v>3</v>
      </c>
    </row>
    <row r="107" spans="1:104" ht="22.5" x14ac:dyDescent="0.2">
      <c r="A107" s="168">
        <v>31</v>
      </c>
      <c r="B107" s="169" t="s">
        <v>208</v>
      </c>
      <c r="C107" s="170" t="s">
        <v>209</v>
      </c>
      <c r="D107" s="171" t="s">
        <v>77</v>
      </c>
      <c r="E107" s="172">
        <v>320</v>
      </c>
      <c r="F107" s="172"/>
      <c r="G107" s="173">
        <f>E107*F107</f>
        <v>0</v>
      </c>
      <c r="O107" s="167">
        <v>2</v>
      </c>
      <c r="AA107" s="145">
        <v>12</v>
      </c>
      <c r="AB107" s="145">
        <v>0</v>
      </c>
      <c r="AC107" s="145">
        <v>14</v>
      </c>
      <c r="AZ107" s="145">
        <v>2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4">
        <v>12</v>
      </c>
      <c r="CB107" s="174">
        <v>0</v>
      </c>
      <c r="CZ107" s="145">
        <v>0</v>
      </c>
    </row>
    <row r="108" spans="1:104" x14ac:dyDescent="0.2">
      <c r="A108" s="175"/>
      <c r="B108" s="176"/>
      <c r="C108" s="224" t="s">
        <v>193</v>
      </c>
      <c r="D108" s="225"/>
      <c r="E108" s="225"/>
      <c r="F108" s="225"/>
      <c r="G108" s="226"/>
      <c r="L108" s="177" t="s">
        <v>193</v>
      </c>
      <c r="O108" s="167">
        <v>3</v>
      </c>
    </row>
    <row r="109" spans="1:104" ht="22.5" x14ac:dyDescent="0.2">
      <c r="A109" s="168">
        <v>32</v>
      </c>
      <c r="B109" s="169" t="s">
        <v>210</v>
      </c>
      <c r="C109" s="170" t="s">
        <v>211</v>
      </c>
      <c r="D109" s="171" t="s">
        <v>77</v>
      </c>
      <c r="E109" s="172">
        <v>450</v>
      </c>
      <c r="F109" s="172"/>
      <c r="G109" s="173">
        <f>E109*F109</f>
        <v>0</v>
      </c>
      <c r="O109" s="167">
        <v>2</v>
      </c>
      <c r="AA109" s="145">
        <v>12</v>
      </c>
      <c r="AB109" s="145">
        <v>0</v>
      </c>
      <c r="AC109" s="145">
        <v>16</v>
      </c>
      <c r="AZ109" s="145">
        <v>2</v>
      </c>
      <c r="BA109" s="145">
        <f>IF(AZ109=1,G109,0)</f>
        <v>0</v>
      </c>
      <c r="BB109" s="145">
        <f>IF(AZ109=2,G109,0)</f>
        <v>0</v>
      </c>
      <c r="BC109" s="145">
        <f>IF(AZ109=3,G109,0)</f>
        <v>0</v>
      </c>
      <c r="BD109" s="145">
        <f>IF(AZ109=4,G109,0)</f>
        <v>0</v>
      </c>
      <c r="BE109" s="145">
        <f>IF(AZ109=5,G109,0)</f>
        <v>0</v>
      </c>
      <c r="CA109" s="174">
        <v>12</v>
      </c>
      <c r="CB109" s="174">
        <v>0</v>
      </c>
      <c r="CZ109" s="145">
        <v>0</v>
      </c>
    </row>
    <row r="110" spans="1:104" x14ac:dyDescent="0.2">
      <c r="A110" s="175"/>
      <c r="B110" s="176"/>
      <c r="C110" s="224" t="s">
        <v>193</v>
      </c>
      <c r="D110" s="225"/>
      <c r="E110" s="225"/>
      <c r="F110" s="225"/>
      <c r="G110" s="226"/>
      <c r="L110" s="177" t="s">
        <v>193</v>
      </c>
      <c r="O110" s="167">
        <v>3</v>
      </c>
    </row>
    <row r="111" spans="1:104" x14ac:dyDescent="0.2">
      <c r="A111" s="175"/>
      <c r="B111" s="178"/>
      <c r="C111" s="222" t="s">
        <v>212</v>
      </c>
      <c r="D111" s="223"/>
      <c r="E111" s="179">
        <v>450</v>
      </c>
      <c r="F111" s="180"/>
      <c r="G111" s="181"/>
      <c r="M111" s="177" t="s">
        <v>212</v>
      </c>
      <c r="O111" s="167"/>
    </row>
    <row r="112" spans="1:104" x14ac:dyDescent="0.2">
      <c r="A112" s="168">
        <v>33</v>
      </c>
      <c r="B112" s="169" t="s">
        <v>213</v>
      </c>
      <c r="C112" s="170" t="s">
        <v>214</v>
      </c>
      <c r="D112" s="171" t="s">
        <v>77</v>
      </c>
      <c r="E112" s="172">
        <v>3400</v>
      </c>
      <c r="F112" s="172"/>
      <c r="G112" s="173">
        <f>E112*F112</f>
        <v>0</v>
      </c>
      <c r="O112" s="167">
        <v>2</v>
      </c>
      <c r="AA112" s="145">
        <v>12</v>
      </c>
      <c r="AB112" s="145">
        <v>0</v>
      </c>
      <c r="AC112" s="145">
        <v>17</v>
      </c>
      <c r="AZ112" s="145">
        <v>2</v>
      </c>
      <c r="BA112" s="145">
        <f>IF(AZ112=1,G112,0)</f>
        <v>0</v>
      </c>
      <c r="BB112" s="145">
        <f>IF(AZ112=2,G112,0)</f>
        <v>0</v>
      </c>
      <c r="BC112" s="145">
        <f>IF(AZ112=3,G112,0)</f>
        <v>0</v>
      </c>
      <c r="BD112" s="145">
        <f>IF(AZ112=4,G112,0)</f>
        <v>0</v>
      </c>
      <c r="BE112" s="145">
        <f>IF(AZ112=5,G112,0)</f>
        <v>0</v>
      </c>
      <c r="CA112" s="174">
        <v>12</v>
      </c>
      <c r="CB112" s="174">
        <v>0</v>
      </c>
      <c r="CZ112" s="145">
        <v>0</v>
      </c>
    </row>
    <row r="113" spans="1:104" x14ac:dyDescent="0.2">
      <c r="A113" s="175"/>
      <c r="B113" s="176"/>
      <c r="C113" s="224" t="s">
        <v>193</v>
      </c>
      <c r="D113" s="225"/>
      <c r="E113" s="225"/>
      <c r="F113" s="225"/>
      <c r="G113" s="226"/>
      <c r="L113" s="177" t="s">
        <v>193</v>
      </c>
      <c r="O113" s="167">
        <v>3</v>
      </c>
    </row>
    <row r="114" spans="1:104" x14ac:dyDescent="0.2">
      <c r="A114" s="175"/>
      <c r="B114" s="178"/>
      <c r="C114" s="222" t="s">
        <v>215</v>
      </c>
      <c r="D114" s="223"/>
      <c r="E114" s="179">
        <v>3400</v>
      </c>
      <c r="F114" s="180"/>
      <c r="G114" s="181"/>
      <c r="M114" s="177" t="s">
        <v>215</v>
      </c>
      <c r="O114" s="167"/>
    </row>
    <row r="115" spans="1:104" ht="22.5" x14ac:dyDescent="0.2">
      <c r="A115" s="168">
        <v>34</v>
      </c>
      <c r="B115" s="169" t="s">
        <v>216</v>
      </c>
      <c r="C115" s="170" t="s">
        <v>217</v>
      </c>
      <c r="D115" s="171" t="s">
        <v>77</v>
      </c>
      <c r="E115" s="172">
        <v>3000</v>
      </c>
      <c r="F115" s="172"/>
      <c r="G115" s="173">
        <f>E115*F115</f>
        <v>0</v>
      </c>
      <c r="O115" s="167">
        <v>2</v>
      </c>
      <c r="AA115" s="145">
        <v>12</v>
      </c>
      <c r="AB115" s="145">
        <v>0</v>
      </c>
      <c r="AC115" s="145">
        <v>18</v>
      </c>
      <c r="AZ115" s="145">
        <v>2</v>
      </c>
      <c r="BA115" s="145">
        <f>IF(AZ115=1,G115,0)</f>
        <v>0</v>
      </c>
      <c r="BB115" s="145">
        <f>IF(AZ115=2,G115,0)</f>
        <v>0</v>
      </c>
      <c r="BC115" s="145">
        <f>IF(AZ115=3,G115,0)</f>
        <v>0</v>
      </c>
      <c r="BD115" s="145">
        <f>IF(AZ115=4,G115,0)</f>
        <v>0</v>
      </c>
      <c r="BE115" s="145">
        <f>IF(AZ115=5,G115,0)</f>
        <v>0</v>
      </c>
      <c r="CA115" s="174">
        <v>12</v>
      </c>
      <c r="CB115" s="174">
        <v>0</v>
      </c>
      <c r="CZ115" s="145">
        <v>0</v>
      </c>
    </row>
    <row r="116" spans="1:104" x14ac:dyDescent="0.2">
      <c r="A116" s="175"/>
      <c r="B116" s="176"/>
      <c r="C116" s="224" t="s">
        <v>193</v>
      </c>
      <c r="D116" s="225"/>
      <c r="E116" s="225"/>
      <c r="F116" s="225"/>
      <c r="G116" s="226"/>
      <c r="L116" s="177" t="s">
        <v>193</v>
      </c>
      <c r="O116" s="167">
        <v>3</v>
      </c>
    </row>
    <row r="117" spans="1:104" x14ac:dyDescent="0.2">
      <c r="A117" s="168">
        <v>35</v>
      </c>
      <c r="B117" s="169" t="s">
        <v>218</v>
      </c>
      <c r="C117" s="170" t="s">
        <v>219</v>
      </c>
      <c r="D117" s="171" t="s">
        <v>77</v>
      </c>
      <c r="E117" s="172">
        <v>2</v>
      </c>
      <c r="F117" s="172"/>
      <c r="G117" s="173">
        <f>E117*F117</f>
        <v>0</v>
      </c>
      <c r="O117" s="167">
        <v>2</v>
      </c>
      <c r="AA117" s="145">
        <v>12</v>
      </c>
      <c r="AB117" s="145">
        <v>0</v>
      </c>
      <c r="AC117" s="145">
        <v>19</v>
      </c>
      <c r="AZ117" s="145">
        <v>2</v>
      </c>
      <c r="BA117" s="145">
        <f>IF(AZ117=1,G117,0)</f>
        <v>0</v>
      </c>
      <c r="BB117" s="145">
        <f>IF(AZ117=2,G117,0)</f>
        <v>0</v>
      </c>
      <c r="BC117" s="145">
        <f>IF(AZ117=3,G117,0)</f>
        <v>0</v>
      </c>
      <c r="BD117" s="145">
        <f>IF(AZ117=4,G117,0)</f>
        <v>0</v>
      </c>
      <c r="BE117" s="145">
        <f>IF(AZ117=5,G117,0)</f>
        <v>0</v>
      </c>
      <c r="CA117" s="174">
        <v>12</v>
      </c>
      <c r="CB117" s="174">
        <v>0</v>
      </c>
      <c r="CZ117" s="145">
        <v>0</v>
      </c>
    </row>
    <row r="118" spans="1:104" x14ac:dyDescent="0.2">
      <c r="A118" s="175"/>
      <c r="B118" s="176"/>
      <c r="C118" s="224" t="s">
        <v>193</v>
      </c>
      <c r="D118" s="225"/>
      <c r="E118" s="225"/>
      <c r="F118" s="225"/>
      <c r="G118" s="226"/>
      <c r="L118" s="177" t="s">
        <v>193</v>
      </c>
      <c r="O118" s="167">
        <v>3</v>
      </c>
    </row>
    <row r="119" spans="1:104" x14ac:dyDescent="0.2">
      <c r="A119" s="168">
        <v>36</v>
      </c>
      <c r="B119" s="169" t="s">
        <v>220</v>
      </c>
      <c r="C119" s="170" t="s">
        <v>221</v>
      </c>
      <c r="D119" s="171" t="s">
        <v>62</v>
      </c>
      <c r="E119" s="172"/>
      <c r="F119" s="172"/>
      <c r="G119" s="173">
        <f>E119*F119</f>
        <v>0</v>
      </c>
      <c r="O119" s="167">
        <v>2</v>
      </c>
      <c r="AA119" s="145">
        <v>7</v>
      </c>
      <c r="AB119" s="145">
        <v>1002</v>
      </c>
      <c r="AC119" s="145">
        <v>5</v>
      </c>
      <c r="AZ119" s="145">
        <v>2</v>
      </c>
      <c r="BA119" s="145">
        <f>IF(AZ119=1,G119,0)</f>
        <v>0</v>
      </c>
      <c r="BB119" s="145">
        <f>IF(AZ119=2,G119,0)</f>
        <v>0</v>
      </c>
      <c r="BC119" s="145">
        <f>IF(AZ119=3,G119,0)</f>
        <v>0</v>
      </c>
      <c r="BD119" s="145">
        <f>IF(AZ119=4,G119,0)</f>
        <v>0</v>
      </c>
      <c r="BE119" s="145">
        <f>IF(AZ119=5,G119,0)</f>
        <v>0</v>
      </c>
      <c r="CA119" s="174">
        <v>7</v>
      </c>
      <c r="CB119" s="174">
        <v>1002</v>
      </c>
      <c r="CZ119" s="145">
        <v>0</v>
      </c>
    </row>
    <row r="120" spans="1:104" x14ac:dyDescent="0.2">
      <c r="A120" s="182"/>
      <c r="B120" s="183" t="s">
        <v>78</v>
      </c>
      <c r="C120" s="184" t="str">
        <f>CONCATENATE(B83," ",C83)</f>
        <v>767 Konstrukce zámečnické</v>
      </c>
      <c r="D120" s="185"/>
      <c r="E120" s="186"/>
      <c r="F120" s="187"/>
      <c r="G120" s="188">
        <f>SUM(G83:G119)</f>
        <v>0</v>
      </c>
      <c r="O120" s="167">
        <v>4</v>
      </c>
      <c r="BA120" s="189">
        <f>SUM(BA83:BA119)</f>
        <v>0</v>
      </c>
      <c r="BB120" s="189">
        <f>SUM(BB83:BB119)</f>
        <v>0</v>
      </c>
      <c r="BC120" s="189">
        <f>SUM(BC83:BC119)</f>
        <v>0</v>
      </c>
      <c r="BD120" s="189">
        <f>SUM(BD83:BD119)</f>
        <v>0</v>
      </c>
      <c r="BE120" s="189">
        <f>SUM(BE83:BE119)</f>
        <v>0</v>
      </c>
    </row>
    <row r="121" spans="1:104" x14ac:dyDescent="0.2">
      <c r="A121" s="160" t="s">
        <v>74</v>
      </c>
      <c r="B121" s="161" t="s">
        <v>222</v>
      </c>
      <c r="C121" s="162" t="s">
        <v>223</v>
      </c>
      <c r="D121" s="163"/>
      <c r="E121" s="164"/>
      <c r="F121" s="164"/>
      <c r="G121" s="165"/>
      <c r="H121" s="166"/>
      <c r="I121" s="166"/>
      <c r="O121" s="167">
        <v>1</v>
      </c>
    </row>
    <row r="122" spans="1:104" x14ac:dyDescent="0.2">
      <c r="A122" s="168">
        <v>37</v>
      </c>
      <c r="B122" s="169" t="s">
        <v>224</v>
      </c>
      <c r="C122" s="170" t="s">
        <v>225</v>
      </c>
      <c r="D122" s="171" t="s">
        <v>226</v>
      </c>
      <c r="E122" s="172"/>
      <c r="F122" s="172"/>
      <c r="G122" s="173">
        <f>E122*F122</f>
        <v>0</v>
      </c>
      <c r="O122" s="167">
        <v>2</v>
      </c>
      <c r="AA122" s="145">
        <v>8</v>
      </c>
      <c r="AB122" s="145">
        <v>0</v>
      </c>
      <c r="AC122" s="145">
        <v>3</v>
      </c>
      <c r="AZ122" s="145">
        <v>1</v>
      </c>
      <c r="BA122" s="145">
        <f>IF(AZ122=1,G122,0)</f>
        <v>0</v>
      </c>
      <c r="BB122" s="145">
        <f>IF(AZ122=2,G122,0)</f>
        <v>0</v>
      </c>
      <c r="BC122" s="145">
        <f>IF(AZ122=3,G122,0)</f>
        <v>0</v>
      </c>
      <c r="BD122" s="145">
        <f>IF(AZ122=4,G122,0)</f>
        <v>0</v>
      </c>
      <c r="BE122" s="145">
        <f>IF(AZ122=5,G122,0)</f>
        <v>0</v>
      </c>
      <c r="CA122" s="174">
        <v>8</v>
      </c>
      <c r="CB122" s="174">
        <v>0</v>
      </c>
      <c r="CZ122" s="145">
        <v>0</v>
      </c>
    </row>
    <row r="123" spans="1:104" x14ac:dyDescent="0.2">
      <c r="A123" s="168">
        <v>38</v>
      </c>
      <c r="B123" s="169" t="s">
        <v>227</v>
      </c>
      <c r="C123" s="170" t="s">
        <v>228</v>
      </c>
      <c r="D123" s="171" t="s">
        <v>226</v>
      </c>
      <c r="E123" s="172"/>
      <c r="F123" s="172"/>
      <c r="G123" s="173">
        <f>E123*F123</f>
        <v>0</v>
      </c>
      <c r="O123" s="167">
        <v>2</v>
      </c>
      <c r="AA123" s="145">
        <v>8</v>
      </c>
      <c r="AB123" s="145">
        <v>0</v>
      </c>
      <c r="AC123" s="145">
        <v>3</v>
      </c>
      <c r="AZ123" s="145">
        <v>1</v>
      </c>
      <c r="BA123" s="145">
        <f>IF(AZ123=1,G123,0)</f>
        <v>0</v>
      </c>
      <c r="BB123" s="145">
        <f>IF(AZ123=2,G123,0)</f>
        <v>0</v>
      </c>
      <c r="BC123" s="145">
        <f>IF(AZ123=3,G123,0)</f>
        <v>0</v>
      </c>
      <c r="BD123" s="145">
        <f>IF(AZ123=4,G123,0)</f>
        <v>0</v>
      </c>
      <c r="BE123" s="145">
        <f>IF(AZ123=5,G123,0)</f>
        <v>0</v>
      </c>
      <c r="CA123" s="174">
        <v>8</v>
      </c>
      <c r="CB123" s="174">
        <v>0</v>
      </c>
      <c r="CZ123" s="145">
        <v>0</v>
      </c>
    </row>
    <row r="124" spans="1:104" x14ac:dyDescent="0.2">
      <c r="A124" s="168">
        <v>39</v>
      </c>
      <c r="B124" s="169" t="s">
        <v>229</v>
      </c>
      <c r="C124" s="170" t="s">
        <v>230</v>
      </c>
      <c r="D124" s="171" t="s">
        <v>226</v>
      </c>
      <c r="E124" s="172"/>
      <c r="F124" s="172"/>
      <c r="G124" s="173">
        <f>E124*F124</f>
        <v>0</v>
      </c>
      <c r="O124" s="167">
        <v>2</v>
      </c>
      <c r="AA124" s="145">
        <v>8</v>
      </c>
      <c r="AB124" s="145">
        <v>0</v>
      </c>
      <c r="AC124" s="145">
        <v>3</v>
      </c>
      <c r="AZ124" s="145">
        <v>1</v>
      </c>
      <c r="BA124" s="145">
        <f>IF(AZ124=1,G124,0)</f>
        <v>0</v>
      </c>
      <c r="BB124" s="145">
        <f>IF(AZ124=2,G124,0)</f>
        <v>0</v>
      </c>
      <c r="BC124" s="145">
        <f>IF(AZ124=3,G124,0)</f>
        <v>0</v>
      </c>
      <c r="BD124" s="145">
        <f>IF(AZ124=4,G124,0)</f>
        <v>0</v>
      </c>
      <c r="BE124" s="145">
        <f>IF(AZ124=5,G124,0)</f>
        <v>0</v>
      </c>
      <c r="CA124" s="174">
        <v>8</v>
      </c>
      <c r="CB124" s="174">
        <v>0</v>
      </c>
      <c r="CZ124" s="145">
        <v>0</v>
      </c>
    </row>
    <row r="125" spans="1:104" x14ac:dyDescent="0.2">
      <c r="A125" s="168">
        <v>40</v>
      </c>
      <c r="B125" s="169" t="s">
        <v>231</v>
      </c>
      <c r="C125" s="170" t="s">
        <v>232</v>
      </c>
      <c r="D125" s="171" t="s">
        <v>226</v>
      </c>
      <c r="E125" s="172"/>
      <c r="F125" s="172"/>
      <c r="G125" s="173">
        <f>E125*F125</f>
        <v>0</v>
      </c>
      <c r="O125" s="167">
        <v>2</v>
      </c>
      <c r="AA125" s="145">
        <v>8</v>
      </c>
      <c r="AB125" s="145">
        <v>0</v>
      </c>
      <c r="AC125" s="145">
        <v>3</v>
      </c>
      <c r="AZ125" s="145">
        <v>1</v>
      </c>
      <c r="BA125" s="145">
        <f>IF(AZ125=1,G125,0)</f>
        <v>0</v>
      </c>
      <c r="BB125" s="145">
        <f>IF(AZ125=2,G125,0)</f>
        <v>0</v>
      </c>
      <c r="BC125" s="145">
        <f>IF(AZ125=3,G125,0)</f>
        <v>0</v>
      </c>
      <c r="BD125" s="145">
        <f>IF(AZ125=4,G125,0)</f>
        <v>0</v>
      </c>
      <c r="BE125" s="145">
        <f>IF(AZ125=5,G125,0)</f>
        <v>0</v>
      </c>
      <c r="CA125" s="174">
        <v>8</v>
      </c>
      <c r="CB125" s="174">
        <v>0</v>
      </c>
      <c r="CZ125" s="145">
        <v>0</v>
      </c>
    </row>
    <row r="126" spans="1:104" x14ac:dyDescent="0.2">
      <c r="A126" s="168">
        <v>41</v>
      </c>
      <c r="B126" s="169" t="s">
        <v>233</v>
      </c>
      <c r="C126" s="170" t="s">
        <v>234</v>
      </c>
      <c r="D126" s="171" t="s">
        <v>226</v>
      </c>
      <c r="E126" s="172"/>
      <c r="F126" s="172"/>
      <c r="G126" s="173">
        <f>E126*F126</f>
        <v>0</v>
      </c>
      <c r="O126" s="167">
        <v>2</v>
      </c>
      <c r="AA126" s="145">
        <v>8</v>
      </c>
      <c r="AB126" s="145">
        <v>0</v>
      </c>
      <c r="AC126" s="145">
        <v>3</v>
      </c>
      <c r="AZ126" s="145">
        <v>1</v>
      </c>
      <c r="BA126" s="145">
        <f>IF(AZ126=1,G126,0)</f>
        <v>0</v>
      </c>
      <c r="BB126" s="145">
        <f>IF(AZ126=2,G126,0)</f>
        <v>0</v>
      </c>
      <c r="BC126" s="145">
        <f>IF(AZ126=3,G126,0)</f>
        <v>0</v>
      </c>
      <c r="BD126" s="145">
        <f>IF(AZ126=4,G126,0)</f>
        <v>0</v>
      </c>
      <c r="BE126" s="145">
        <f>IF(AZ126=5,G126,0)</f>
        <v>0</v>
      </c>
      <c r="CA126" s="174">
        <v>8</v>
      </c>
      <c r="CB126" s="174">
        <v>0</v>
      </c>
      <c r="CZ126" s="145">
        <v>0</v>
      </c>
    </row>
    <row r="127" spans="1:104" x14ac:dyDescent="0.2">
      <c r="A127" s="182"/>
      <c r="B127" s="183" t="s">
        <v>78</v>
      </c>
      <c r="C127" s="184" t="str">
        <f>CONCATENATE(B121," ",C121)</f>
        <v>D96 Přesuny suti a vybouraných hmot</v>
      </c>
      <c r="D127" s="185"/>
      <c r="E127" s="186"/>
      <c r="F127" s="187"/>
      <c r="G127" s="188">
        <f>SUM(G121:G126)</f>
        <v>0</v>
      </c>
      <c r="O127" s="167">
        <v>4</v>
      </c>
      <c r="BA127" s="189">
        <f>SUM(BA121:BA126)</f>
        <v>0</v>
      </c>
      <c r="BB127" s="189">
        <f>SUM(BB121:BB126)</f>
        <v>0</v>
      </c>
      <c r="BC127" s="189">
        <f>SUM(BC121:BC126)</f>
        <v>0</v>
      </c>
      <c r="BD127" s="189">
        <f>SUM(BD121:BD126)</f>
        <v>0</v>
      </c>
      <c r="BE127" s="189">
        <f>SUM(BE121:BE126)</f>
        <v>0</v>
      </c>
    </row>
    <row r="128" spans="1:104" x14ac:dyDescent="0.2">
      <c r="E128" s="145"/>
    </row>
    <row r="129" spans="5:5" x14ac:dyDescent="0.2">
      <c r="E129" s="145"/>
    </row>
    <row r="130" spans="5:5" x14ac:dyDescent="0.2">
      <c r="E130" s="145"/>
    </row>
    <row r="131" spans="5:5" x14ac:dyDescent="0.2">
      <c r="E131" s="145"/>
    </row>
    <row r="132" spans="5:5" x14ac:dyDescent="0.2">
      <c r="E132" s="145"/>
    </row>
    <row r="133" spans="5:5" x14ac:dyDescent="0.2">
      <c r="E133" s="145"/>
    </row>
    <row r="134" spans="5:5" x14ac:dyDescent="0.2">
      <c r="E134" s="145"/>
    </row>
    <row r="135" spans="5:5" x14ac:dyDescent="0.2">
      <c r="E135" s="145"/>
    </row>
    <row r="136" spans="5:5" x14ac:dyDescent="0.2">
      <c r="E136" s="145"/>
    </row>
    <row r="137" spans="5:5" x14ac:dyDescent="0.2">
      <c r="E137" s="145"/>
    </row>
    <row r="138" spans="5:5" x14ac:dyDescent="0.2">
      <c r="E138" s="145"/>
    </row>
    <row r="139" spans="5:5" x14ac:dyDescent="0.2">
      <c r="E139" s="145"/>
    </row>
    <row r="140" spans="5:5" x14ac:dyDescent="0.2">
      <c r="E140" s="145"/>
    </row>
    <row r="141" spans="5:5" x14ac:dyDescent="0.2">
      <c r="E141" s="145"/>
    </row>
    <row r="142" spans="5:5" x14ac:dyDescent="0.2">
      <c r="E142" s="145"/>
    </row>
    <row r="143" spans="5:5" x14ac:dyDescent="0.2">
      <c r="E143" s="145"/>
    </row>
    <row r="144" spans="5:5" x14ac:dyDescent="0.2">
      <c r="E144" s="145"/>
    </row>
    <row r="145" spans="1:7" x14ac:dyDescent="0.2">
      <c r="E145" s="145"/>
    </row>
    <row r="146" spans="1:7" x14ac:dyDescent="0.2">
      <c r="E146" s="145"/>
    </row>
    <row r="147" spans="1:7" x14ac:dyDescent="0.2">
      <c r="E147" s="145"/>
    </row>
    <row r="148" spans="1:7" x14ac:dyDescent="0.2">
      <c r="E148" s="145"/>
    </row>
    <row r="149" spans="1:7" x14ac:dyDescent="0.2">
      <c r="E149" s="145"/>
    </row>
    <row r="150" spans="1:7" x14ac:dyDescent="0.2">
      <c r="E150" s="145"/>
    </row>
    <row r="151" spans="1:7" x14ac:dyDescent="0.2">
      <c r="A151" s="190"/>
      <c r="B151" s="190"/>
      <c r="C151" s="190"/>
      <c r="D151" s="190"/>
      <c r="E151" s="190"/>
      <c r="F151" s="190"/>
      <c r="G151" s="190"/>
    </row>
    <row r="152" spans="1:7" x14ac:dyDescent="0.2">
      <c r="A152" s="190"/>
      <c r="B152" s="190"/>
      <c r="C152" s="190"/>
      <c r="D152" s="190"/>
      <c r="E152" s="190"/>
      <c r="F152" s="190"/>
      <c r="G152" s="190"/>
    </row>
    <row r="153" spans="1:7" x14ac:dyDescent="0.2">
      <c r="A153" s="190"/>
      <c r="B153" s="190"/>
      <c r="C153" s="190"/>
      <c r="D153" s="190"/>
      <c r="E153" s="190"/>
      <c r="F153" s="190"/>
      <c r="G153" s="190"/>
    </row>
    <row r="154" spans="1:7" x14ac:dyDescent="0.2">
      <c r="A154" s="190"/>
      <c r="B154" s="190"/>
      <c r="C154" s="190"/>
      <c r="D154" s="190"/>
      <c r="E154" s="190"/>
      <c r="F154" s="190"/>
      <c r="G154" s="190"/>
    </row>
    <row r="155" spans="1:7" x14ac:dyDescent="0.2">
      <c r="E155" s="145"/>
    </row>
    <row r="156" spans="1:7" x14ac:dyDescent="0.2">
      <c r="E156" s="145"/>
    </row>
    <row r="157" spans="1:7" x14ac:dyDescent="0.2">
      <c r="E157" s="145"/>
    </row>
    <row r="158" spans="1:7" x14ac:dyDescent="0.2">
      <c r="E158" s="145"/>
    </row>
    <row r="159" spans="1:7" x14ac:dyDescent="0.2">
      <c r="E159" s="145"/>
    </row>
    <row r="160" spans="1:7" x14ac:dyDescent="0.2">
      <c r="E160" s="145"/>
    </row>
    <row r="161" spans="5:5" x14ac:dyDescent="0.2">
      <c r="E161" s="145"/>
    </row>
    <row r="162" spans="5:5" x14ac:dyDescent="0.2">
      <c r="E162" s="145"/>
    </row>
    <row r="163" spans="5:5" x14ac:dyDescent="0.2">
      <c r="E163" s="145"/>
    </row>
    <row r="164" spans="5:5" x14ac:dyDescent="0.2">
      <c r="E164" s="145"/>
    </row>
    <row r="165" spans="5:5" x14ac:dyDescent="0.2">
      <c r="E165" s="145"/>
    </row>
    <row r="166" spans="5:5" x14ac:dyDescent="0.2">
      <c r="E166" s="145"/>
    </row>
    <row r="167" spans="5:5" x14ac:dyDescent="0.2">
      <c r="E167" s="145"/>
    </row>
    <row r="168" spans="5:5" x14ac:dyDescent="0.2">
      <c r="E168" s="145"/>
    </row>
    <row r="169" spans="5:5" x14ac:dyDescent="0.2">
      <c r="E169" s="145"/>
    </row>
    <row r="170" spans="5:5" x14ac:dyDescent="0.2">
      <c r="E170" s="145"/>
    </row>
    <row r="171" spans="5:5" x14ac:dyDescent="0.2">
      <c r="E171" s="145"/>
    </row>
    <row r="172" spans="5:5" x14ac:dyDescent="0.2">
      <c r="E172" s="145"/>
    </row>
    <row r="173" spans="5:5" x14ac:dyDescent="0.2">
      <c r="E173" s="145"/>
    </row>
    <row r="174" spans="5:5" x14ac:dyDescent="0.2">
      <c r="E174" s="145"/>
    </row>
    <row r="175" spans="5:5" x14ac:dyDescent="0.2">
      <c r="E175" s="145"/>
    </row>
    <row r="176" spans="5:5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E182" s="145"/>
    </row>
    <row r="183" spans="1:7" x14ac:dyDescent="0.2">
      <c r="E183" s="145"/>
    </row>
    <row r="184" spans="1:7" x14ac:dyDescent="0.2">
      <c r="E184" s="145"/>
    </row>
    <row r="185" spans="1:7" x14ac:dyDescent="0.2">
      <c r="E185" s="145"/>
    </row>
    <row r="186" spans="1:7" x14ac:dyDescent="0.2">
      <c r="A186" s="191"/>
      <c r="B186" s="191"/>
    </row>
    <row r="187" spans="1:7" x14ac:dyDescent="0.2">
      <c r="A187" s="190"/>
      <c r="B187" s="190"/>
      <c r="C187" s="193"/>
      <c r="D187" s="193"/>
      <c r="E187" s="194"/>
      <c r="F187" s="193"/>
      <c r="G187" s="195"/>
    </row>
    <row r="188" spans="1:7" x14ac:dyDescent="0.2">
      <c r="A188" s="196"/>
      <c r="B188" s="196"/>
      <c r="C188" s="190"/>
      <c r="D188" s="190"/>
      <c r="E188" s="197"/>
      <c r="F188" s="190"/>
      <c r="G188" s="190"/>
    </row>
    <row r="189" spans="1:7" x14ac:dyDescent="0.2">
      <c r="A189" s="190"/>
      <c r="B189" s="190"/>
      <c r="C189" s="190"/>
      <c r="D189" s="190"/>
      <c r="E189" s="197"/>
      <c r="F189" s="190"/>
      <c r="G189" s="190"/>
    </row>
    <row r="190" spans="1:7" x14ac:dyDescent="0.2">
      <c r="A190" s="190"/>
      <c r="B190" s="190"/>
      <c r="C190" s="190"/>
      <c r="D190" s="190"/>
      <c r="E190" s="197"/>
      <c r="F190" s="190"/>
      <c r="G190" s="190"/>
    </row>
    <row r="191" spans="1:7" x14ac:dyDescent="0.2">
      <c r="A191" s="190"/>
      <c r="B191" s="190"/>
      <c r="C191" s="190"/>
      <c r="D191" s="190"/>
      <c r="E191" s="197"/>
      <c r="F191" s="190"/>
      <c r="G191" s="190"/>
    </row>
    <row r="192" spans="1:7" x14ac:dyDescent="0.2">
      <c r="A192" s="190"/>
      <c r="B192" s="190"/>
      <c r="C192" s="190"/>
      <c r="D192" s="190"/>
      <c r="E192" s="197"/>
      <c r="F192" s="190"/>
      <c r="G192" s="190"/>
    </row>
    <row r="193" spans="1:7" x14ac:dyDescent="0.2">
      <c r="A193" s="190"/>
      <c r="B193" s="190"/>
      <c r="C193" s="190"/>
      <c r="D193" s="190"/>
      <c r="E193" s="197"/>
      <c r="F193" s="190"/>
      <c r="G193" s="190"/>
    </row>
    <row r="194" spans="1:7" x14ac:dyDescent="0.2">
      <c r="A194" s="190"/>
      <c r="B194" s="190"/>
      <c r="C194" s="190"/>
      <c r="D194" s="190"/>
      <c r="E194" s="197"/>
      <c r="F194" s="190"/>
      <c r="G194" s="190"/>
    </row>
    <row r="195" spans="1:7" x14ac:dyDescent="0.2">
      <c r="A195" s="190"/>
      <c r="B195" s="190"/>
      <c r="C195" s="190"/>
      <c r="D195" s="190"/>
      <c r="E195" s="197"/>
      <c r="F195" s="190"/>
      <c r="G195" s="190"/>
    </row>
    <row r="196" spans="1:7" x14ac:dyDescent="0.2">
      <c r="A196" s="190"/>
      <c r="B196" s="190"/>
      <c r="C196" s="190"/>
      <c r="D196" s="190"/>
      <c r="E196" s="197"/>
      <c r="F196" s="190"/>
      <c r="G196" s="190"/>
    </row>
    <row r="197" spans="1:7" x14ac:dyDescent="0.2">
      <c r="A197" s="190"/>
      <c r="B197" s="190"/>
      <c r="C197" s="190"/>
      <c r="D197" s="190"/>
      <c r="E197" s="197"/>
      <c r="F197" s="190"/>
      <c r="G197" s="190"/>
    </row>
    <row r="198" spans="1:7" x14ac:dyDescent="0.2">
      <c r="A198" s="190"/>
      <c r="B198" s="190"/>
      <c r="C198" s="190"/>
      <c r="D198" s="190"/>
      <c r="E198" s="197"/>
      <c r="F198" s="190"/>
      <c r="G198" s="190"/>
    </row>
    <row r="199" spans="1:7" x14ac:dyDescent="0.2">
      <c r="A199" s="190"/>
      <c r="B199" s="190"/>
      <c r="C199" s="190"/>
      <c r="D199" s="190"/>
      <c r="E199" s="197"/>
      <c r="F199" s="190"/>
      <c r="G199" s="190"/>
    </row>
    <row r="200" spans="1:7" x14ac:dyDescent="0.2">
      <c r="A200" s="190"/>
      <c r="B200" s="190"/>
      <c r="C200" s="190"/>
      <c r="D200" s="190"/>
      <c r="E200" s="197"/>
      <c r="F200" s="190"/>
      <c r="G200" s="190"/>
    </row>
  </sheetData>
  <mergeCells count="66">
    <mergeCell ref="C19:G19"/>
    <mergeCell ref="A1:G1"/>
    <mergeCell ref="A3:B3"/>
    <mergeCell ref="A4:B4"/>
    <mergeCell ref="E4:G4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43:D43"/>
    <mergeCell ref="C44:D44"/>
    <mergeCell ref="C45:D45"/>
    <mergeCell ref="C46:D46"/>
    <mergeCell ref="C23:D23"/>
    <mergeCell ref="C29:D29"/>
    <mergeCell ref="C31:D31"/>
    <mergeCell ref="C71:D71"/>
    <mergeCell ref="C48:D48"/>
    <mergeCell ref="C50:D50"/>
    <mergeCell ref="C52:D52"/>
    <mergeCell ref="C56:G56"/>
    <mergeCell ref="C57:G57"/>
    <mergeCell ref="C58:G58"/>
    <mergeCell ref="C60:D60"/>
    <mergeCell ref="C62:D62"/>
    <mergeCell ref="C63:D63"/>
    <mergeCell ref="C65:D65"/>
    <mergeCell ref="C67:D67"/>
    <mergeCell ref="C68:D68"/>
    <mergeCell ref="C69:D69"/>
    <mergeCell ref="C90:D90"/>
    <mergeCell ref="C92:G92"/>
    <mergeCell ref="C93:D93"/>
    <mergeCell ref="C72:D72"/>
    <mergeCell ref="C73:D73"/>
    <mergeCell ref="C74:D74"/>
    <mergeCell ref="C75:D75"/>
    <mergeCell ref="C77:G77"/>
    <mergeCell ref="C78:D78"/>
    <mergeCell ref="C80:D80"/>
    <mergeCell ref="C85:G85"/>
    <mergeCell ref="C86:G86"/>
    <mergeCell ref="C87:G87"/>
    <mergeCell ref="C89:G89"/>
    <mergeCell ref="C110:G110"/>
    <mergeCell ref="C95:G95"/>
    <mergeCell ref="C96:G96"/>
    <mergeCell ref="C98:G98"/>
    <mergeCell ref="C99:D99"/>
    <mergeCell ref="C100:D100"/>
    <mergeCell ref="C101:D101"/>
    <mergeCell ref="C102:D102"/>
    <mergeCell ref="C103:D103"/>
    <mergeCell ref="C104:D104"/>
    <mergeCell ref="C106:G106"/>
    <mergeCell ref="C108:G108"/>
    <mergeCell ref="C111:D111"/>
    <mergeCell ref="C113:G113"/>
    <mergeCell ref="C114:D114"/>
    <mergeCell ref="C116:G116"/>
    <mergeCell ref="C118:G11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Jakub Skřivánek</cp:lastModifiedBy>
  <dcterms:created xsi:type="dcterms:W3CDTF">2019-09-26T05:33:23Z</dcterms:created>
  <dcterms:modified xsi:type="dcterms:W3CDTF">2019-10-15T07:36:28Z</dcterms:modified>
</cp:coreProperties>
</file>