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153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Rekapitulace!$G$15</definedName>
    <definedName name="Dodavka0">Položky!#REF!</definedName>
    <definedName name="HSV">Rekapitulace!$E$15</definedName>
    <definedName name="HSV0">Položky!#REF!</definedName>
    <definedName name="HZS">Rekapitulace!$I$15</definedName>
    <definedName name="HZS0">Položky!#REF!</definedName>
    <definedName name="JKSO">'Krycí list'!$G$2</definedName>
    <definedName name="MJ">'Krycí list'!$G$5</definedName>
    <definedName name="Mont">Rekapitulace!$H$15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Položky!$A$1:$G$114</definedName>
    <definedName name="_xlnm.Print_Area" localSheetId="1">Rekapitulace!$A$1:$I$21</definedName>
    <definedName name="PocetMJ">'Krycí list'!$G$6</definedName>
    <definedName name="Poznamka">'Krycí list'!$B$37</definedName>
    <definedName name="Projektant">'Krycí list'!$C$8</definedName>
    <definedName name="PSV">Rekapitulace!$F$15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Rekapitulace!$H$21</definedName>
    <definedName name="VRNKc">Rekapitulace!$E$20</definedName>
    <definedName name="VRNnazev">Rekapitulace!$A$20</definedName>
    <definedName name="VRNproc">Rekapitulace!$F$20</definedName>
    <definedName name="VRNzakl">Rekapitulace!$G$20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45621"/>
</workbook>
</file>

<file path=xl/calcChain.xml><?xml version="1.0" encoding="utf-8"?>
<calcChain xmlns="http://schemas.openxmlformats.org/spreadsheetml/2006/main">
  <c r="BE113" i="3" l="1"/>
  <c r="BD113" i="3"/>
  <c r="BC113" i="3"/>
  <c r="BB113" i="3"/>
  <c r="G113" i="3"/>
  <c r="BA113" i="3" s="1"/>
  <c r="BE112" i="3"/>
  <c r="BD112" i="3"/>
  <c r="BC112" i="3"/>
  <c r="BB112" i="3"/>
  <c r="G112" i="3"/>
  <c r="BA112" i="3" s="1"/>
  <c r="BE111" i="3"/>
  <c r="BD111" i="3"/>
  <c r="BC111" i="3"/>
  <c r="BB111" i="3"/>
  <c r="G111" i="3"/>
  <c r="BA111" i="3" s="1"/>
  <c r="BE110" i="3"/>
  <c r="BD110" i="3"/>
  <c r="BC110" i="3"/>
  <c r="BB110" i="3"/>
  <c r="G110" i="3"/>
  <c r="BA110" i="3" s="1"/>
  <c r="BE109" i="3"/>
  <c r="BD109" i="3"/>
  <c r="BC109" i="3"/>
  <c r="BB109" i="3"/>
  <c r="G109" i="3"/>
  <c r="BA109" i="3" s="1"/>
  <c r="B14" i="2"/>
  <c r="A14" i="2"/>
  <c r="C114" i="3"/>
  <c r="BE106" i="3"/>
  <c r="BD106" i="3"/>
  <c r="BC106" i="3"/>
  <c r="BA106" i="3"/>
  <c r="G106" i="3"/>
  <c r="BB106" i="3" s="1"/>
  <c r="BE104" i="3"/>
  <c r="BD104" i="3"/>
  <c r="BC104" i="3"/>
  <c r="BA104" i="3"/>
  <c r="G104" i="3"/>
  <c r="BB104" i="3" s="1"/>
  <c r="BE102" i="3"/>
  <c r="BD102" i="3"/>
  <c r="BC102" i="3"/>
  <c r="BA102" i="3"/>
  <c r="G102" i="3"/>
  <c r="BB102" i="3" s="1"/>
  <c r="BE100" i="3"/>
  <c r="BD100" i="3"/>
  <c r="BC100" i="3"/>
  <c r="BA100" i="3"/>
  <c r="G100" i="3"/>
  <c r="BB100" i="3" s="1"/>
  <c r="BE98" i="3"/>
  <c r="BD98" i="3"/>
  <c r="BC98" i="3"/>
  <c r="BA98" i="3"/>
  <c r="G98" i="3"/>
  <c r="BB98" i="3" s="1"/>
  <c r="BE96" i="3"/>
  <c r="BD96" i="3"/>
  <c r="BC96" i="3"/>
  <c r="BA96" i="3"/>
  <c r="G96" i="3"/>
  <c r="BB96" i="3" s="1"/>
  <c r="BE94" i="3"/>
  <c r="BD94" i="3"/>
  <c r="BC94" i="3"/>
  <c r="BA94" i="3"/>
  <c r="G94" i="3"/>
  <c r="BB94" i="3" s="1"/>
  <c r="BE92" i="3"/>
  <c r="BD92" i="3"/>
  <c r="BC92" i="3"/>
  <c r="BA92" i="3"/>
  <c r="G92" i="3"/>
  <c r="BB92" i="3" s="1"/>
  <c r="BE89" i="3"/>
  <c r="BD89" i="3"/>
  <c r="BC89" i="3"/>
  <c r="BA89" i="3"/>
  <c r="G89" i="3"/>
  <c r="BB89" i="3" s="1"/>
  <c r="BE86" i="3"/>
  <c r="BD86" i="3"/>
  <c r="BC86" i="3"/>
  <c r="BA86" i="3"/>
  <c r="G86" i="3"/>
  <c r="BB86" i="3" s="1"/>
  <c r="BE75" i="3"/>
  <c r="BD75" i="3"/>
  <c r="BC75" i="3"/>
  <c r="BA75" i="3"/>
  <c r="G75" i="3"/>
  <c r="BB75" i="3" s="1"/>
  <c r="BE71" i="3"/>
  <c r="BD71" i="3"/>
  <c r="BC71" i="3"/>
  <c r="BC107" i="3" s="1"/>
  <c r="G13" i="2" s="1"/>
  <c r="BA71" i="3"/>
  <c r="G71" i="3"/>
  <c r="B13" i="2"/>
  <c r="A13" i="2"/>
  <c r="C107" i="3"/>
  <c r="BE68" i="3"/>
  <c r="BD68" i="3"/>
  <c r="BC68" i="3"/>
  <c r="BA68" i="3"/>
  <c r="G68" i="3"/>
  <c r="BB68" i="3" s="1"/>
  <c r="BE66" i="3"/>
  <c r="BD66" i="3"/>
  <c r="BC66" i="3"/>
  <c r="BA66" i="3"/>
  <c r="G66" i="3"/>
  <c r="BB66" i="3" s="1"/>
  <c r="BE63" i="3"/>
  <c r="BD63" i="3"/>
  <c r="BC63" i="3"/>
  <c r="BB63" i="3"/>
  <c r="BA63" i="3"/>
  <c r="G63" i="3"/>
  <c r="BE61" i="3"/>
  <c r="BD61" i="3"/>
  <c r="BC61" i="3"/>
  <c r="BA61" i="3"/>
  <c r="G61" i="3"/>
  <c r="BB61" i="3" s="1"/>
  <c r="BE56" i="3"/>
  <c r="BD56" i="3"/>
  <c r="BC56" i="3"/>
  <c r="BA56" i="3"/>
  <c r="G56" i="3"/>
  <c r="BB56" i="3" s="1"/>
  <c r="BE53" i="3"/>
  <c r="BD53" i="3"/>
  <c r="BC53" i="3"/>
  <c r="BA53" i="3"/>
  <c r="G53" i="3"/>
  <c r="BB53" i="3" s="1"/>
  <c r="BE50" i="3"/>
  <c r="BD50" i="3"/>
  <c r="BC50" i="3"/>
  <c r="BA50" i="3"/>
  <c r="G50" i="3"/>
  <c r="BB50" i="3" s="1"/>
  <c r="BE48" i="3"/>
  <c r="BD48" i="3"/>
  <c r="BC48" i="3"/>
  <c r="BA48" i="3"/>
  <c r="G48" i="3"/>
  <c r="BB48" i="3" s="1"/>
  <c r="BE44" i="3"/>
  <c r="BD44" i="3"/>
  <c r="BC44" i="3"/>
  <c r="BA44" i="3"/>
  <c r="G44" i="3"/>
  <c r="BB44" i="3" s="1"/>
  <c r="B12" i="2"/>
  <c r="A12" i="2"/>
  <c r="C69" i="3"/>
  <c r="BE41" i="3"/>
  <c r="BD41" i="3"/>
  <c r="BC41" i="3"/>
  <c r="BB41" i="3"/>
  <c r="G41" i="3"/>
  <c r="BA41" i="3" s="1"/>
  <c r="BE39" i="3"/>
  <c r="BD39" i="3"/>
  <c r="BC39" i="3"/>
  <c r="BB39" i="3"/>
  <c r="G39" i="3"/>
  <c r="BA39" i="3" s="1"/>
  <c r="BE38" i="3"/>
  <c r="BD38" i="3"/>
  <c r="BC38" i="3"/>
  <c r="BB38" i="3"/>
  <c r="G38" i="3"/>
  <c r="BA38" i="3" s="1"/>
  <c r="BE37" i="3"/>
  <c r="BD37" i="3"/>
  <c r="BC37" i="3"/>
  <c r="BB37" i="3"/>
  <c r="G37" i="3"/>
  <c r="BA37" i="3" s="1"/>
  <c r="BE36" i="3"/>
  <c r="BD36" i="3"/>
  <c r="BC36" i="3"/>
  <c r="BB36" i="3"/>
  <c r="G36" i="3"/>
  <c r="BA36" i="3" s="1"/>
  <c r="BE35" i="3"/>
  <c r="BD35" i="3"/>
  <c r="BC35" i="3"/>
  <c r="BB35" i="3"/>
  <c r="G35" i="3"/>
  <c r="BA35" i="3" s="1"/>
  <c r="BE33" i="3"/>
  <c r="BD33" i="3"/>
  <c r="BD42" i="3" s="1"/>
  <c r="H11" i="2" s="1"/>
  <c r="BC33" i="3"/>
  <c r="BB33" i="3"/>
  <c r="G33" i="3"/>
  <c r="B11" i="2"/>
  <c r="A11" i="2"/>
  <c r="C42" i="3"/>
  <c r="BE30" i="3"/>
  <c r="BE31" i="3" s="1"/>
  <c r="I10" i="2" s="1"/>
  <c r="BD30" i="3"/>
  <c r="BD31" i="3" s="1"/>
  <c r="H10" i="2" s="1"/>
  <c r="BC30" i="3"/>
  <c r="BC31" i="3" s="1"/>
  <c r="G10" i="2" s="1"/>
  <c r="BB30" i="3"/>
  <c r="BB31" i="3" s="1"/>
  <c r="F10" i="2" s="1"/>
  <c r="G30" i="3"/>
  <c r="G31" i="3" s="1"/>
  <c r="B10" i="2"/>
  <c r="A10" i="2"/>
  <c r="C31" i="3"/>
  <c r="BE27" i="3"/>
  <c r="BD27" i="3"/>
  <c r="BD28" i="3" s="1"/>
  <c r="H9" i="2" s="1"/>
  <c r="BC27" i="3"/>
  <c r="BB27" i="3"/>
  <c r="BB28" i="3" s="1"/>
  <c r="F9" i="2" s="1"/>
  <c r="G27" i="3"/>
  <c r="G28" i="3" s="1"/>
  <c r="B9" i="2"/>
  <c r="A9" i="2"/>
  <c r="BE28" i="3"/>
  <c r="I9" i="2" s="1"/>
  <c r="BC28" i="3"/>
  <c r="G9" i="2" s="1"/>
  <c r="C28" i="3"/>
  <c r="BE24" i="3"/>
  <c r="BD24" i="3"/>
  <c r="BC24" i="3"/>
  <c r="BB24" i="3"/>
  <c r="G24" i="3"/>
  <c r="BA24" i="3" s="1"/>
  <c r="BE23" i="3"/>
  <c r="BD23" i="3"/>
  <c r="BC23" i="3"/>
  <c r="BB23" i="3"/>
  <c r="G23" i="3"/>
  <c r="BA23" i="3" s="1"/>
  <c r="BE22" i="3"/>
  <c r="BE25" i="3" s="1"/>
  <c r="I8" i="2" s="1"/>
  <c r="BD22" i="3"/>
  <c r="BC22" i="3"/>
  <c r="BB22" i="3"/>
  <c r="G22" i="3"/>
  <c r="B8" i="2"/>
  <c r="A8" i="2"/>
  <c r="C25" i="3"/>
  <c r="BE9" i="3"/>
  <c r="BD9" i="3"/>
  <c r="BC9" i="3"/>
  <c r="BB9" i="3"/>
  <c r="G9" i="3"/>
  <c r="BA9" i="3" s="1"/>
  <c r="BE8" i="3"/>
  <c r="BE20" i="3" s="1"/>
  <c r="I7" i="2" s="1"/>
  <c r="BD8" i="3"/>
  <c r="BC8" i="3"/>
  <c r="BB8" i="3"/>
  <c r="G8" i="3"/>
  <c r="BA8" i="3" s="1"/>
  <c r="B7" i="2"/>
  <c r="A7" i="2"/>
  <c r="C20" i="3"/>
  <c r="E4" i="3"/>
  <c r="C4" i="3"/>
  <c r="F3" i="3"/>
  <c r="C3" i="3"/>
  <c r="H21" i="2"/>
  <c r="G23" i="1" s="1"/>
  <c r="G22" i="1" s="1"/>
  <c r="G20" i="2"/>
  <c r="I20" i="2" s="1"/>
  <c r="C2" i="2"/>
  <c r="C1" i="2"/>
  <c r="C33" i="1"/>
  <c r="F33" i="1" s="1"/>
  <c r="C31" i="1"/>
  <c r="C9" i="1"/>
  <c r="G7" i="1"/>
  <c r="D2" i="1"/>
  <c r="C2" i="1"/>
  <c r="BC114" i="3" l="1"/>
  <c r="G14" i="2" s="1"/>
  <c r="BD114" i="3"/>
  <c r="H14" i="2" s="1"/>
  <c r="BE114" i="3"/>
  <c r="I14" i="2" s="1"/>
  <c r="BA69" i="3"/>
  <c r="E12" i="2" s="1"/>
  <c r="BE42" i="3"/>
  <c r="I11" i="2" s="1"/>
  <c r="BC42" i="3"/>
  <c r="G11" i="2" s="1"/>
  <c r="BB42" i="3"/>
  <c r="F11" i="2" s="1"/>
  <c r="BB25" i="3"/>
  <c r="F8" i="2" s="1"/>
  <c r="BC25" i="3"/>
  <c r="G8" i="2" s="1"/>
  <c r="BB20" i="3"/>
  <c r="F7" i="2" s="1"/>
  <c r="BC20" i="3"/>
  <c r="G7" i="2" s="1"/>
  <c r="BA20" i="3"/>
  <c r="E7" i="2" s="1"/>
  <c r="BB114" i="3"/>
  <c r="F14" i="2" s="1"/>
  <c r="BD69" i="3"/>
  <c r="H12" i="2" s="1"/>
  <c r="G107" i="3"/>
  <c r="BA107" i="3"/>
  <c r="E13" i="2" s="1"/>
  <c r="BD20" i="3"/>
  <c r="H7" i="2" s="1"/>
  <c r="G25" i="3"/>
  <c r="BE69" i="3"/>
  <c r="I12" i="2" s="1"/>
  <c r="BB71" i="3"/>
  <c r="BB107" i="3" s="1"/>
  <c r="F13" i="2" s="1"/>
  <c r="G42" i="3"/>
  <c r="BC69" i="3"/>
  <c r="G12" i="2" s="1"/>
  <c r="BA114" i="3"/>
  <c r="E14" i="2" s="1"/>
  <c r="BD107" i="3"/>
  <c r="H13" i="2" s="1"/>
  <c r="BE107" i="3"/>
  <c r="I13" i="2" s="1"/>
  <c r="G69" i="3"/>
  <c r="BB69" i="3"/>
  <c r="F12" i="2" s="1"/>
  <c r="BD25" i="3"/>
  <c r="H8" i="2" s="1"/>
  <c r="G20" i="3"/>
  <c r="BA22" i="3"/>
  <c r="BA25" i="3" s="1"/>
  <c r="E8" i="2" s="1"/>
  <c r="BA27" i="3"/>
  <c r="BA28" i="3" s="1"/>
  <c r="E9" i="2" s="1"/>
  <c r="BA30" i="3"/>
  <c r="BA31" i="3" s="1"/>
  <c r="E10" i="2" s="1"/>
  <c r="BA33" i="3"/>
  <c r="BA42" i="3" s="1"/>
  <c r="E11" i="2" s="1"/>
  <c r="G114" i="3"/>
  <c r="G15" i="2" l="1"/>
  <c r="C18" i="1" s="1"/>
  <c r="I15" i="2"/>
  <c r="C21" i="1" s="1"/>
  <c r="H15" i="2"/>
  <c r="C17" i="1" s="1"/>
  <c r="F15" i="2"/>
  <c r="C16" i="1" s="1"/>
  <c r="E15" i="2"/>
  <c r="C15" i="1" s="1"/>
  <c r="C19" i="1" l="1"/>
  <c r="C22" i="1" s="1"/>
  <c r="C23" i="1" s="1"/>
  <c r="F30" i="1" s="1"/>
  <c r="F31" i="1" s="1"/>
  <c r="F34" i="1" s="1"/>
</calcChain>
</file>

<file path=xl/sharedStrings.xml><?xml version="1.0" encoding="utf-8"?>
<sst xmlns="http://schemas.openxmlformats.org/spreadsheetml/2006/main" count="357" uniqueCount="224">
  <si>
    <t>POLOŽKOVÝ ROZPOČET</t>
  </si>
  <si>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</si>
  <si>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</si>
  <si>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</si>
  <si>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</si>
  <si>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</si>
  <si>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</si>
  <si>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</si>
  <si>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</si>
  <si>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</si>
  <si>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</si>
  <si>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</si>
  <si>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</si>
  <si>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</si>
  <si>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</si>
  <si>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</si>
  <si>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</si>
  <si>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</si>
  <si>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</si>
  <si>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</si>
  <si>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</si>
  <si>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</si>
  <si>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</si>
  <si>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</si>
  <si>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</si>
  <si>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</si>
  <si>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</si>
  <si>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</si>
  <si>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</si>
  <si>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</si>
  <si>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</si>
  <si>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</si>
  <si>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</si>
  <si>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</si>
  <si>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</si>
  <si>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</si>
  <si>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</si>
  <si>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</si>
  <si>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</si>
  <si>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</si>
  <si>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</si>
  <si>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</si>
  <si>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</si>
  <si>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</si>
  <si>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</si>
  <si>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</si>
  <si>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</si>
  <si>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</si>
  <si>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</si>
  <si>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</si>
  <si>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</si>
  <si>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</si>
  <si>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</si>
  <si>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</si>
  <si>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</si>
  <si>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</si>
  <si>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</si>
  <si>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</si>
  <si>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</si>
  <si>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</si>
  <si>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</si>
  <si>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</si>
  <si>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</si>
  <si>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</si>
  <si>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</si>
  <si>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</si>
  <si>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</si>
  <si>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</si>
  <si>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</si>
  <si>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</si>
  <si>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</si>
  <si>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</si>
  <si>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</si>
  <si>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</si>
  <si>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</si>
  <si>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</si>
  <si>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</si>
  <si>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ks</t>
  </si>
  <si>
    <t>Celkem za</t>
  </si>
  <si>
    <t>Oprava dřevěného mostu v DK ZOO Zlín - Lešná</t>
  </si>
  <si>
    <t>01</t>
  </si>
  <si>
    <t>Oprava mostu v DK</t>
  </si>
  <si>
    <t>Stavební část</t>
  </si>
  <si>
    <t>005 1</t>
  </si>
  <si>
    <t>Vedlejší náklady stavby</t>
  </si>
  <si>
    <t>005111010</t>
  </si>
  <si>
    <t xml:space="preserve">Geodetické práce před zahájením a během výstavby </t>
  </si>
  <si>
    <t>soubor</t>
  </si>
  <si>
    <t>005121010</t>
  </si>
  <si>
    <t xml:space="preserve">Zařízení staveniště - zřízení, provoz, odstranění </t>
  </si>
  <si>
    <t xml:space="preserve">Komplet zahrnuje :		</t>
  </si>
  <si>
    <t>-zřízení objektů ZS vč.bezpečnost.opatření, oplocení atp.</t>
  </si>
  <si>
    <t>-zřízení přípojek médií k objektům ZS</t>
  </si>
  <si>
    <t>-zřízení odběrných míst NN a vody s měřením</t>
  </si>
  <si>
    <t>- provozní náklady na energie</t>
  </si>
  <si>
    <t>- náklady na vybavení objektů ZS</t>
  </si>
  <si>
    <t>- náklady na údržbu objektů ZS</t>
  </si>
  <si>
    <t>- náklady na úklid ploch  ZS a společných ploch, příjezdu apod.</t>
  </si>
  <si>
    <t>- náklady spojené s likvidací objektů ZS</t>
  </si>
  <si>
    <t>- náklady na uvedení ploch a zařízení využívaných pro ZS do původního stavu</t>
  </si>
  <si>
    <t>139601102R00</t>
  </si>
  <si>
    <t xml:space="preserve">Ruční výkop jam, rýh a šachet v hornině tř. 3 </t>
  </si>
  <si>
    <t>m3</t>
  </si>
  <si>
    <t>162401101R00</t>
  </si>
  <si>
    <t>Vodorovné přemístění výkopku z hor.1-4 do 1500 m pro uložení v areálu ZOO</t>
  </si>
  <si>
    <t>171201201R00</t>
  </si>
  <si>
    <t xml:space="preserve">Uložení sypaniny na skl.-sypanina na výšku přes 2m </t>
  </si>
  <si>
    <t>9</t>
  </si>
  <si>
    <t>Ostatní konstrukce, bourání</t>
  </si>
  <si>
    <t>PC 9 -001</t>
  </si>
  <si>
    <t>Očištění a přizpůsobení stáv. zákl. konstrukcí k montáži nové konstrukce mostu</t>
  </si>
  <si>
    <t>kpl</t>
  </si>
  <si>
    <t>95</t>
  </si>
  <si>
    <t>Dokončovací konstrukce na pozemních stavbách</t>
  </si>
  <si>
    <t>952901411R00</t>
  </si>
  <si>
    <t xml:space="preserve">Vyčištění ostatních objektů </t>
  </si>
  <si>
    <t>m2</t>
  </si>
  <si>
    <t>96</t>
  </si>
  <si>
    <t>Bourání konstrukcí</t>
  </si>
  <si>
    <t>960111221R00</t>
  </si>
  <si>
    <t xml:space="preserve">Bourání konstrukcí z dílců prefa. betonových a ŽB </t>
  </si>
  <si>
    <t>obet. kotev sloupů:0,40*0,60*0,60*6</t>
  </si>
  <si>
    <t>762521812R00</t>
  </si>
  <si>
    <t xml:space="preserve">Demontáž podlah bez polštářů z prken tl. do 5 cm </t>
  </si>
  <si>
    <t>762731811R00</t>
  </si>
  <si>
    <t xml:space="preserve">Demontáž vázaných konstrukcí z kulatiny,do 120 cm2 </t>
  </si>
  <si>
    <t>m</t>
  </si>
  <si>
    <t>762731812R00</t>
  </si>
  <si>
    <t xml:space="preserve">Demontáž vázaných konstrukcí z kulatiny,do 224 cm2 </t>
  </si>
  <si>
    <t>762822820R00</t>
  </si>
  <si>
    <t xml:space="preserve">Demontáž stropnic z řeziva o pl.do 288 cm2 </t>
  </si>
  <si>
    <t>767996801R00</t>
  </si>
  <si>
    <t xml:space="preserve">Demontáž atypických ocelových konstr. do 50 kg </t>
  </si>
  <si>
    <t>kg</t>
  </si>
  <si>
    <t>stáv. konstrukce I140:343,00</t>
  </si>
  <si>
    <t>PC 96 - 001</t>
  </si>
  <si>
    <t xml:space="preserve">Demontáž kotevních prvků nosných sloupů můstku </t>
  </si>
  <si>
    <t>762</t>
  </si>
  <si>
    <t>Konstrukce tesařské</t>
  </si>
  <si>
    <t>PC 762 - 000</t>
  </si>
  <si>
    <t xml:space="preserve">Kompletní popis výrobků viz PD </t>
  </si>
  <si>
    <t>Jednotková cena všech výrobků musí být komplexní (agregovaná) a musí zahrnovat kompletní montáž a dodávku materiálů vč.ztratného, tmelů, spojovacího materiálu, kotvení, kování, zámků, apod, pomocných konstrukcí, konečnou povrchovou úpravu, manipulaci a dopravu.</t>
  </si>
  <si>
    <t>Výrobky musí obsahovat kompletní součásti vč. ochraných, ukončovacích a dokončovacích materiálů a prací</t>
  </si>
  <si>
    <t>Dále musí splňovat požární odolnost a barevnost.</t>
  </si>
  <si>
    <t>762523108R00</t>
  </si>
  <si>
    <t xml:space="preserve">Položení podlah hoblovaných na sraz z fošen </t>
  </si>
  <si>
    <t>DP:56,00</t>
  </si>
  <si>
    <t>762712110R00</t>
  </si>
  <si>
    <t xml:space="preserve">Montáž vázaných konstrukcí hraněných do 120 cm2 </t>
  </si>
  <si>
    <t>DN1:3,10*8</t>
  </si>
  <si>
    <t>DN2:2,50*24</t>
  </si>
  <si>
    <t>762731120R00</t>
  </si>
  <si>
    <t xml:space="preserve">Montáž vázaných konstrukcí z kulatiny do 224 cm2 </t>
  </si>
  <si>
    <t>DS1:1,50*10</t>
  </si>
  <si>
    <t>DS2:1,50*8</t>
  </si>
  <si>
    <t>PC 762 - 001</t>
  </si>
  <si>
    <t>Dubové řezivo sušené vlhkost 8% – 12% pevnost D30</t>
  </si>
  <si>
    <t>DS1:3,14*0,075*0,075*1,50*10</t>
  </si>
  <si>
    <t>DS2:3,14*0,075*0,075*1,50*8</t>
  </si>
  <si>
    <t>DN1:0,10*0,10*3,10*8</t>
  </si>
  <si>
    <t>DN2:0,10*0,10*2,50*24</t>
  </si>
  <si>
    <t>PC 762 - 002</t>
  </si>
  <si>
    <t>D+M Podložka pryžová pod dřevěnou podlahu vložit mezi dřevěné fošny a ocelové prvky</t>
  </si>
  <si>
    <t>4,20*4*0,15*4</t>
  </si>
  <si>
    <t>PC 762 - 003</t>
  </si>
  <si>
    <t xml:space="preserve">Montáž dílce zábradlí z mangrovníku </t>
  </si>
  <si>
    <t>materiál (mandrovník) bude dodávka investora.</t>
  </si>
  <si>
    <t>DZ:1,20*2,40*16</t>
  </si>
  <si>
    <t>60554704R</t>
  </si>
  <si>
    <t>Fošna dub tl. 50 mm, pevnost D30</t>
  </si>
  <si>
    <t>56,00*0,05</t>
  </si>
  <si>
    <t>998762202R00</t>
  </si>
  <si>
    <t xml:space="preserve">Přesun hmot pro tesařské konstrukce, výšky do 12 m </t>
  </si>
  <si>
    <t>767</t>
  </si>
  <si>
    <t>Konstrukce zámečnické</t>
  </si>
  <si>
    <t>PC 767 - 000</t>
  </si>
  <si>
    <t xml:space="preserve">Výrobky musí obsahovat kompletní součásti vč. ochraných, ukončovacích a dokončovacích materiálů a prací		</t>
  </si>
  <si>
    <t>PC 767 - 001</t>
  </si>
  <si>
    <t>D+M Ocelvé konstrukce z válcovaných profilů vč. povrchové úpravy žárový pozink + nátěr černý</t>
  </si>
  <si>
    <t>kompletní popis viz PD</t>
  </si>
  <si>
    <t>ON1 - jakl 140/100/6:6,00*16*20,14</t>
  </si>
  <si>
    <t>ON2 - jakl 140/100/6:6,00*3*20,14</t>
  </si>
  <si>
    <t>OS1 - jakl 120/120/6:6,00*3*20,09</t>
  </si>
  <si>
    <t>OV1 - UPE 80:6,00*3*7,90</t>
  </si>
  <si>
    <t>OP1 - UPE 80:6,00*2*7,90</t>
  </si>
  <si>
    <t>plotna 300/300/10:10*7,00</t>
  </si>
  <si>
    <t>výztuha 90/150/5:0,15*34*3,53</t>
  </si>
  <si>
    <t>plotna 100/100/5:180*0,50</t>
  </si>
  <si>
    <t>plotna 100/200/5:8*0,80</t>
  </si>
  <si>
    <t>PC 767 - 002</t>
  </si>
  <si>
    <t>D+M Sestava závitová tyč+matice+pér. podložka pr.12 mm, dl.200 mm</t>
  </si>
  <si>
    <t>vč. povrchové úpravy žárový pozink + nátěr černou barvou.</t>
  </si>
  <si>
    <t>PC 767 - 003</t>
  </si>
  <si>
    <t>D+M Sestava závitová tyč+matice+pér. podložka pr.12 mm, dl.180 mm</t>
  </si>
  <si>
    <t>PC 767 - 004</t>
  </si>
  <si>
    <t>D+M Sestava šroub+matice+pér. podložka M12/150 vč. povrchové úpravy žárový pozink + nátěr černý</t>
  </si>
  <si>
    <t>PC 767 - 005</t>
  </si>
  <si>
    <t>D+M Sestava šroub+matice+pér. podložka M12/30 vč. povrchové úpravy žárový pozink + nátěr černý</t>
  </si>
  <si>
    <t>PC 767 - 006</t>
  </si>
  <si>
    <t>D+M Sestava šroub+matice+pér. podložka M16/30 vč. povrchové úpravy žárový pozink + nátěr černý</t>
  </si>
  <si>
    <t>PC 767 - 007</t>
  </si>
  <si>
    <t>D+M Kontrukční vruty s talířovou hlavou pr.6/200 zapuštění do dřeva a zašpuntování</t>
  </si>
  <si>
    <t>PC 767 - 008</t>
  </si>
  <si>
    <t xml:space="preserve">D+M Vruty se zápustnou hlavou pr.5/120 </t>
  </si>
  <si>
    <t>PC 767 - 009</t>
  </si>
  <si>
    <t>D+M Vruty samořezné dřevo/kov se zápustnou hlavou pr.6,3/70</t>
  </si>
  <si>
    <t>PC 767 - 010</t>
  </si>
  <si>
    <t>D+M Chemické kotvy tuby chemické malty - vinylester</t>
  </si>
  <si>
    <t>998767201R00</t>
  </si>
  <si>
    <t xml:space="preserve">Přesun hmot pro zámečnické konstr., výšky do 6 m </t>
  </si>
  <si>
    <t>D96</t>
  </si>
  <si>
    <t>Přesuny suti a vybouraných hmot</t>
  </si>
  <si>
    <t>979081111R00</t>
  </si>
  <si>
    <t xml:space="preserve">Odvoz suti a vybour. hmot na skládku do 1 km </t>
  </si>
  <si>
    <t>t</t>
  </si>
  <si>
    <t>979081121R00</t>
  </si>
  <si>
    <t>Příplatek k odvozu za každý další 1 km do 15 km</t>
  </si>
  <si>
    <t>979082111R00</t>
  </si>
  <si>
    <t xml:space="preserve">Vnitrostaveništní doprava suti do 10 m </t>
  </si>
  <si>
    <t>979082121R00</t>
  </si>
  <si>
    <t>Příplatek k vnitrost. dopravě suti za dalších 5 m do 50 m</t>
  </si>
  <si>
    <t>979990107R00</t>
  </si>
  <si>
    <t xml:space="preserve">Poplatek za skládku suti - směs betonu,cihel,dřeva </t>
  </si>
  <si>
    <t>Vypuštění jezírka a odbahnění není součástí tohoto rozpočtu. Zajistí si investor sám.
Základové konstrukce zůstávají stávající.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</si>
</sst>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0.0"/>
    <numFmt numFmtId="166" formatCode="#,##0\ &quot;Kč&quot;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2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left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0" fontId="4" fillId="2" borderId="9" xfId="0" applyFont="1" applyFill="1" applyBorder="1"/>
    <xf numFmtId="0" fontId="3" fillId="2" borderId="9" xfId="0" applyFont="1" applyFill="1" applyBorder="1"/>
    <xf numFmtId="0" fontId="3" fillId="2" borderId="8" xfId="0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4" fillId="0" borderId="45" xfId="1" applyFont="1" applyBorder="1"/>
    <xf numFmtId="0" fontId="3" fillId="0" borderId="45" xfId="1" applyFont="1" applyBorder="1"/>
    <xf numFmtId="0" fontId="3" fillId="0" borderId="45" xfId="1" applyFont="1" applyBorder="1" applyAlignment="1">
      <alignment horizontal="right"/>
    </xf>
    <xf numFmtId="0" fontId="3" fillId="0" borderId="46" xfId="1" applyFont="1" applyBorder="1"/>
    <xf numFmtId="0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0" fontId="4" fillId="0" borderId="50" xfId="1" applyFont="1" applyBorder="1"/>
    <xf numFmtId="0" fontId="3" fillId="0" borderId="50" xfId="1" applyFont="1" applyBorder="1"/>
    <xf numFmtId="0" fontId="3" fillId="0" borderId="50" xfId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5" fillId="0" borderId="46" xfId="1" applyFont="1" applyBorder="1" applyAlignment="1">
      <alignment horizontal="right"/>
    </xf>
    <xf numFmtId="0" fontId="3" fillId="0" borderId="45" xfId="1" applyFont="1" applyBorder="1" applyAlignment="1">
      <alignment horizontal="left"/>
    </xf>
    <xf numFmtId="0" fontId="3" fillId="0" borderId="47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49" fontId="5" fillId="0" borderId="56" xfId="1" applyNumberFormat="1" applyFont="1" applyBorder="1" applyAlignment="1">
      <alignment horizontal="left"/>
    </xf>
    <xf numFmtId="0" fontId="21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" fontId="22" fillId="3" borderId="62" xfId="1" applyNumberFormat="1" applyFont="1" applyFill="1" applyBorder="1" applyAlignment="1">
      <alignment horizontal="right" wrapText="1"/>
    </xf>
    <xf numFmtId="0" fontId="22" fillId="3" borderId="34" xfId="1" applyFont="1" applyFill="1" applyBorder="1" applyAlignment="1">
      <alignment horizontal="left" wrapText="1"/>
    </xf>
    <xf numFmtId="0" fontId="22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4" fillId="2" borderId="10" xfId="1" applyNumberFormat="1" applyFont="1" applyFill="1" applyBorder="1" applyAlignment="1">
      <alignment horizontal="left"/>
    </xf>
    <xf numFmtId="0" fontId="24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5" fillId="0" borderId="0" xfId="1" applyFont="1" applyAlignment="1"/>
    <xf numFmtId="0" fontId="10" fillId="0" borderId="0" xfId="1" applyAlignment="1">
      <alignment horizontal="right"/>
    </xf>
    <xf numFmtId="0" fontId="26" fillId="0" borderId="0" xfId="1" applyFont="1" applyBorder="1"/>
    <xf numFmtId="3" fontId="26" fillId="0" borderId="0" xfId="1" applyNumberFormat="1" applyFont="1" applyBorder="1" applyAlignment="1">
      <alignment horizontal="right"/>
    </xf>
    <xf numFmtId="4" fontId="26" fillId="0" borderId="0" xfId="1" applyNumberFormat="1" applyFont="1" applyBorder="1"/>
    <xf numFmtId="0" fontId="25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0" fontId="0" fillId="0" borderId="0" xfId="0" applyAlignment="1">
      <alignment horizontal="left" wrapTex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0" fontId="19" fillId="3" borderId="34" xfId="1" applyNumberFormat="1" applyFont="1" applyFill="1" applyBorder="1" applyAlignment="1">
      <alignment horizontal="left" wrapText="1" indent="1"/>
    </xf>
    <xf numFmtId="0" fontId="20" fillId="0" borderId="0" xfId="0" applyNumberFormat="1" applyFont="1"/>
    <xf numFmtId="0" fontId="20" fillId="0" borderId="13" xfId="0" applyNumberFormat="1" applyFont="1" applyBorder="1"/>
    <xf numFmtId="49" fontId="22" fillId="3" borderId="60" xfId="1" applyNumberFormat="1" applyFont="1" applyFill="1" applyBorder="1" applyAlignment="1">
      <alignment horizontal="left" wrapText="1"/>
    </xf>
    <xf numFmtId="49" fontId="23" fillId="0" borderId="61" xfId="0" applyNumberFormat="1" applyFont="1" applyBorder="1" applyAlignment="1">
      <alignment horizontal="left" wrapText="1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workbookViewId="0"/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0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1</v>
      </c>
      <c r="B2" s="4"/>
      <c r="C2" s="5">
        <f>Rekapitulace!H1</f>
        <v>1</v>
      </c>
      <c r="D2" s="5" t="str">
        <f>Rekapitulace!G2</f>
        <v>Stavební část</v>
      </c>
      <c r="E2" s="4"/>
      <c r="F2" s="6" t="s">
        <v>2</v>
      </c>
      <c r="G2" s="7"/>
    </row>
    <row r="3" spans="1:57" ht="3" hidden="1" customHeight="1" x14ac:dyDescent="0.2">
      <c r="A3" s="8"/>
      <c r="B3" s="9"/>
      <c r="C3" s="10"/>
      <c r="D3" s="10"/>
      <c r="E3" s="9"/>
      <c r="F3" s="11"/>
      <c r="G3" s="12"/>
    </row>
    <row r="4" spans="1:57" ht="12" customHeight="1" x14ac:dyDescent="0.2">
      <c r="A4" s="13" t="s">
        <v>3</v>
      </c>
      <c r="B4" s="9"/>
      <c r="C4" s="10" t="s">
        <v>4</v>
      </c>
      <c r="D4" s="10"/>
      <c r="E4" s="9"/>
      <c r="F4" s="11" t="s">
        <v>5</v>
      </c>
      <c r="G4" s="14"/>
    </row>
    <row r="5" spans="1:57" ht="12.95" customHeight="1" x14ac:dyDescent="0.2">
      <c r="A5" s="15" t="s">
        <v>80</v>
      </c>
      <c r="B5" s="16"/>
      <c r="C5" s="17" t="s">
        <v>81</v>
      </c>
      <c r="D5" s="18"/>
      <c r="E5" s="19"/>
      <c r="F5" s="11" t="s">
        <v>7</v>
      </c>
      <c r="G5" s="12"/>
    </row>
    <row r="6" spans="1:57" ht="12.95" customHeight="1" x14ac:dyDescent="0.2">
      <c r="A6" s="13" t="s">
        <v>8</v>
      </c>
      <c r="B6" s="9"/>
      <c r="C6" s="10" t="s">
        <v>9</v>
      </c>
      <c r="D6" s="10"/>
      <c r="E6" s="9"/>
      <c r="F6" s="20" t="s">
        <v>10</v>
      </c>
      <c r="G6" s="21">
        <v>0</v>
      </c>
      <c r="O6" s="22"/>
    </row>
    <row r="7" spans="1:57" ht="12.95" customHeight="1" x14ac:dyDescent="0.2">
      <c r="A7" s="23" t="s">
        <v>80</v>
      </c>
      <c r="B7" s="24"/>
      <c r="C7" s="25" t="s">
        <v>79</v>
      </c>
      <c r="D7" s="26"/>
      <c r="E7" s="26"/>
      <c r="F7" s="27" t="s">
        <v>11</v>
      </c>
      <c r="G7" s="21">
        <f>IF(PocetMJ=0,,ROUND((F30+F32)/PocetMJ,1))</f>
        <v>0</v>
      </c>
    </row>
    <row r="8" spans="1:57" x14ac:dyDescent="0.2">
      <c r="A8" s="28" t="s">
        <v>12</v>
      </c>
      <c r="B8" s="11"/>
      <c r="C8" s="208"/>
      <c r="D8" s="208"/>
      <c r="E8" s="209"/>
      <c r="F8" s="29" t="s">
        <v>13</v>
      </c>
      <c r="G8" s="30"/>
      <c r="H8" s="31"/>
      <c r="I8" s="32"/>
    </row>
    <row r="9" spans="1:57" x14ac:dyDescent="0.2">
      <c r="A9" s="28" t="s">
        <v>14</v>
      </c>
      <c r="B9" s="11"/>
      <c r="C9" s="208">
        <f>Projektant</f>
        <v>0</v>
      </c>
      <c r="D9" s="208"/>
      <c r="E9" s="209"/>
      <c r="F9" s="11"/>
      <c r="G9" s="33"/>
      <c r="H9" s="34"/>
    </row>
    <row r="10" spans="1:57" x14ac:dyDescent="0.2">
      <c r="A10" s="28" t="s">
        <v>15</v>
      </c>
      <c r="B10" s="11"/>
      <c r="C10" s="208"/>
      <c r="D10" s="208"/>
      <c r="E10" s="208"/>
      <c r="F10" s="35"/>
      <c r="G10" s="36"/>
      <c r="H10" s="37"/>
    </row>
    <row r="11" spans="1:57" ht="13.5" customHeight="1" x14ac:dyDescent="0.2">
      <c r="A11" s="28" t="s">
        <v>16</v>
      </c>
      <c r="B11" s="11"/>
      <c r="C11" s="208"/>
      <c r="D11" s="208"/>
      <c r="E11" s="208"/>
      <c r="F11" s="38" t="s">
        <v>17</v>
      </c>
      <c r="G11" s="39"/>
      <c r="H11" s="34"/>
      <c r="BA11" s="40"/>
      <c r="BB11" s="40"/>
      <c r="BC11" s="40"/>
      <c r="BD11" s="40"/>
      <c r="BE11" s="40"/>
    </row>
    <row r="12" spans="1:57" ht="12.75" customHeight="1" x14ac:dyDescent="0.2">
      <c r="A12" s="41" t="s">
        <v>18</v>
      </c>
      <c r="B12" s="9"/>
      <c r="C12" s="210"/>
      <c r="D12" s="210"/>
      <c r="E12" s="210"/>
      <c r="F12" s="42" t="s">
        <v>19</v>
      </c>
      <c r="G12" s="43"/>
      <c r="H12" s="34"/>
    </row>
    <row r="13" spans="1:57" ht="28.5" customHeight="1" thickBot="1" x14ac:dyDescent="0.25">
      <c r="A13" s="44" t="s">
        <v>20</v>
      </c>
      <c r="B13" s="45"/>
      <c r="C13" s="45"/>
      <c r="D13" s="45"/>
      <c r="E13" s="46"/>
      <c r="F13" s="46"/>
      <c r="G13" s="47"/>
      <c r="H13" s="34"/>
    </row>
    <row r="14" spans="1:57" ht="17.25" customHeight="1" thickBot="1" x14ac:dyDescent="0.25">
      <c r="A14" s="48" t="s">
        <v>21</v>
      </c>
      <c r="B14" s="49"/>
      <c r="C14" s="50"/>
      <c r="D14" s="51" t="s">
        <v>22</v>
      </c>
      <c r="E14" s="52"/>
      <c r="F14" s="52"/>
      <c r="G14" s="50"/>
    </row>
    <row r="15" spans="1:57" ht="15.95" customHeight="1" x14ac:dyDescent="0.2">
      <c r="A15" s="53"/>
      <c r="B15" s="54" t="s">
        <v>23</v>
      </c>
      <c r="C15" s="55">
        <f>HSV</f>
        <v>0</v>
      </c>
      <c r="D15" s="56"/>
      <c r="E15" s="57"/>
      <c r="F15" s="58"/>
      <c r="G15" s="55"/>
    </row>
    <row r="16" spans="1:57" ht="15.95" customHeight="1" x14ac:dyDescent="0.2">
      <c r="A16" s="53" t="s">
        <v>24</v>
      </c>
      <c r="B16" s="54" t="s">
        <v>25</v>
      </c>
      <c r="C16" s="55">
        <f>PSV</f>
        <v>0</v>
      </c>
      <c r="D16" s="8"/>
      <c r="E16" s="59"/>
      <c r="F16" s="60"/>
      <c r="G16" s="55"/>
    </row>
    <row r="17" spans="1:7" ht="15.95" customHeight="1" x14ac:dyDescent="0.2">
      <c r="A17" s="53" t="s">
        <v>26</v>
      </c>
      <c r="B17" s="54" t="s">
        <v>27</v>
      </c>
      <c r="C17" s="55">
        <f>Mont</f>
        <v>0</v>
      </c>
      <c r="D17" s="8"/>
      <c r="E17" s="59"/>
      <c r="F17" s="60"/>
      <c r="G17" s="55"/>
    </row>
    <row r="18" spans="1:7" ht="15.95" customHeight="1" x14ac:dyDescent="0.2">
      <c r="A18" s="61" t="s">
        <v>28</v>
      </c>
      <c r="B18" s="62" t="s">
        <v>29</v>
      </c>
      <c r="C18" s="55">
        <f>Dodavka</f>
        <v>0</v>
      </c>
      <c r="D18" s="8"/>
      <c r="E18" s="59"/>
      <c r="F18" s="60"/>
      <c r="G18" s="55"/>
    </row>
    <row r="19" spans="1:7" ht="15.95" customHeight="1" x14ac:dyDescent="0.2">
      <c r="A19" s="63" t="s">
        <v>30</v>
      </c>
      <c r="B19" s="54"/>
      <c r="C19" s="55">
        <f>SUM(C15:C18)</f>
        <v>0</v>
      </c>
      <c r="D19" s="8"/>
      <c r="E19" s="59"/>
      <c r="F19" s="60"/>
      <c r="G19" s="55"/>
    </row>
    <row r="20" spans="1:7" ht="15.95" customHeight="1" x14ac:dyDescent="0.2">
      <c r="A20" s="63"/>
      <c r="B20" s="54"/>
      <c r="C20" s="55"/>
      <c r="D20" s="8"/>
      <c r="E20" s="59"/>
      <c r="F20" s="60"/>
      <c r="G20" s="55"/>
    </row>
    <row r="21" spans="1:7" ht="15.95" customHeight="1" x14ac:dyDescent="0.2">
      <c r="A21" s="63" t="s">
        <v>31</v>
      </c>
      <c r="B21" s="54"/>
      <c r="C21" s="55">
        <f>HZS</f>
        <v>0</v>
      </c>
      <c r="D21" s="8"/>
      <c r="E21" s="59"/>
      <c r="F21" s="60"/>
      <c r="G21" s="55"/>
    </row>
    <row r="22" spans="1:7" ht="15.95" customHeight="1" x14ac:dyDescent="0.2">
      <c r="A22" s="64" t="s">
        <v>32</v>
      </c>
      <c r="B22" s="65"/>
      <c r="C22" s="55">
        <f>C19+C21</f>
        <v>0</v>
      </c>
      <c r="D22" s="8" t="s">
        <v>33</v>
      </c>
      <c r="E22" s="59"/>
      <c r="F22" s="60"/>
      <c r="G22" s="55">
        <f>G23-SUM(G15:G21)</f>
        <v>0</v>
      </c>
    </row>
    <row r="23" spans="1:7" ht="15.95" customHeight="1" thickBot="1" x14ac:dyDescent="0.25">
      <c r="A23" s="211" t="s">
        <v>34</v>
      </c>
      <c r="B23" s="212"/>
      <c r="C23" s="66">
        <f>C22+G23</f>
        <v>0</v>
      </c>
      <c r="D23" s="67" t="s">
        <v>35</v>
      </c>
      <c r="E23" s="68"/>
      <c r="F23" s="69"/>
      <c r="G23" s="55">
        <f>VRN</f>
        <v>0</v>
      </c>
    </row>
    <row r="24" spans="1:7" x14ac:dyDescent="0.2">
      <c r="A24" s="70" t="s">
        <v>36</v>
      </c>
      <c r="B24" s="71"/>
      <c r="C24" s="72"/>
      <c r="D24" s="71" t="s">
        <v>37</v>
      </c>
      <c r="E24" s="71"/>
      <c r="F24" s="73" t="s">
        <v>38</v>
      </c>
      <c r="G24" s="74"/>
    </row>
    <row r="25" spans="1:7" x14ac:dyDescent="0.2">
      <c r="A25" s="64" t="s">
        <v>39</v>
      </c>
      <c r="B25" s="65"/>
      <c r="C25" s="75"/>
      <c r="D25" s="65" t="s">
        <v>39</v>
      </c>
      <c r="E25" s="76"/>
      <c r="F25" s="77" t="s">
        <v>39</v>
      </c>
      <c r="G25" s="78"/>
    </row>
    <row r="26" spans="1:7" ht="37.5" customHeight="1" x14ac:dyDescent="0.2">
      <c r="A26" s="64" t="s">
        <v>40</v>
      </c>
      <c r="B26" s="79"/>
      <c r="C26" s="75"/>
      <c r="D26" s="65" t="s">
        <v>40</v>
      </c>
      <c r="E26" s="76"/>
      <c r="F26" s="77" t="s">
        <v>40</v>
      </c>
      <c r="G26" s="78"/>
    </row>
    <row r="27" spans="1:7" x14ac:dyDescent="0.2">
      <c r="A27" s="64"/>
      <c r="B27" s="80"/>
      <c r="C27" s="75"/>
      <c r="D27" s="65"/>
      <c r="E27" s="76"/>
      <c r="F27" s="77"/>
      <c r="G27" s="78"/>
    </row>
    <row r="28" spans="1:7" x14ac:dyDescent="0.2">
      <c r="A28" s="64" t="s">
        <v>41</v>
      </c>
      <c r="B28" s="65"/>
      <c r="C28" s="75"/>
      <c r="D28" s="77" t="s">
        <v>42</v>
      </c>
      <c r="E28" s="75"/>
      <c r="F28" s="81" t="s">
        <v>42</v>
      </c>
      <c r="G28" s="78"/>
    </row>
    <row r="29" spans="1:7" ht="69" customHeight="1" x14ac:dyDescent="0.2">
      <c r="A29" s="64"/>
      <c r="B29" s="65"/>
      <c r="C29" s="82"/>
      <c r="D29" s="83"/>
      <c r="E29" s="82"/>
      <c r="F29" s="65"/>
      <c r="G29" s="78"/>
    </row>
    <row r="30" spans="1:7" x14ac:dyDescent="0.2">
      <c r="A30" s="84" t="s">
        <v>43</v>
      </c>
      <c r="B30" s="85"/>
      <c r="C30" s="86">
        <v>21</v>
      </c>
      <c r="D30" s="85" t="s">
        <v>44</v>
      </c>
      <c r="E30" s="87"/>
      <c r="F30" s="203">
        <f>C23-F32</f>
        <v>0</v>
      </c>
      <c r="G30" s="204"/>
    </row>
    <row r="31" spans="1:7" x14ac:dyDescent="0.2">
      <c r="A31" s="84" t="s">
        <v>45</v>
      </c>
      <c r="B31" s="85"/>
      <c r="C31" s="86">
        <f>SazbaDPH1</f>
        <v>21</v>
      </c>
      <c r="D31" s="85" t="s">
        <v>46</v>
      </c>
      <c r="E31" s="87"/>
      <c r="F31" s="203">
        <f>ROUND(PRODUCT(F30,C31/100),0)</f>
        <v>0</v>
      </c>
      <c r="G31" s="204"/>
    </row>
    <row r="32" spans="1:7" x14ac:dyDescent="0.2">
      <c r="A32" s="84" t="s">
        <v>43</v>
      </c>
      <c r="B32" s="85"/>
      <c r="C32" s="86">
        <v>0</v>
      </c>
      <c r="D32" s="85" t="s">
        <v>46</v>
      </c>
      <c r="E32" s="87"/>
      <c r="F32" s="203">
        <v>0</v>
      </c>
      <c r="G32" s="204"/>
    </row>
    <row r="33" spans="1:8" x14ac:dyDescent="0.2">
      <c r="A33" s="84" t="s">
        <v>45</v>
      </c>
      <c r="B33" s="88"/>
      <c r="C33" s="89">
        <f>SazbaDPH2</f>
        <v>0</v>
      </c>
      <c r="D33" s="85" t="s">
        <v>46</v>
      </c>
      <c r="E33" s="60"/>
      <c r="F33" s="203">
        <f>ROUND(PRODUCT(F32,C33/100),0)</f>
        <v>0</v>
      </c>
      <c r="G33" s="204"/>
    </row>
    <row r="34" spans="1:8" s="93" customFormat="1" ht="19.5" customHeight="1" thickBot="1" x14ac:dyDescent="0.3">
      <c r="A34" s="90" t="s">
        <v>47</v>
      </c>
      <c r="B34" s="91"/>
      <c r="C34" s="91"/>
      <c r="D34" s="91"/>
      <c r="E34" s="92"/>
      <c r="F34" s="205">
        <f>ROUND(SUM(F30:F33),0)</f>
        <v>0</v>
      </c>
      <c r="G34" s="206"/>
    </row>
    <row r="36" spans="1:8" x14ac:dyDescent="0.2">
      <c r="A36" s="94" t="s">
        <v>48</v>
      </c>
      <c r="B36" s="94"/>
      <c r="C36" s="94"/>
      <c r="D36" s="94"/>
      <c r="E36" s="94"/>
      <c r="F36" s="94"/>
      <c r="G36" s="94"/>
      <c r="H36" t="s">
        <v>6</v>
      </c>
    </row>
    <row r="37" spans="1:8" ht="14.25" customHeight="1" x14ac:dyDescent="0.2">
      <c r="A37" s="94"/>
      <c r="B37" s="207" t="s">
        <v>223</v>
      </c>
      <c r="C37" s="207"/>
      <c r="D37" s="207"/>
      <c r="E37" s="207"/>
      <c r="F37" s="207"/>
      <c r="G37" s="207"/>
      <c r="H37" t="s">
        <v>6</v>
      </c>
    </row>
    <row r="38" spans="1:8" ht="12.75" customHeight="1" x14ac:dyDescent="0.2">
      <c r="A38" s="95"/>
      <c r="B38" s="207"/>
      <c r="C38" s="207"/>
      <c r="D38" s="207"/>
      <c r="E38" s="207"/>
      <c r="F38" s="207"/>
      <c r="G38" s="207"/>
      <c r="H38" t="s">
        <v>6</v>
      </c>
    </row>
    <row r="39" spans="1:8" x14ac:dyDescent="0.2">
      <c r="A39" s="95"/>
      <c r="B39" s="207"/>
      <c r="C39" s="207"/>
      <c r="D39" s="207"/>
      <c r="E39" s="207"/>
      <c r="F39" s="207"/>
      <c r="G39" s="207"/>
      <c r="H39" t="s">
        <v>6</v>
      </c>
    </row>
    <row r="40" spans="1:8" x14ac:dyDescent="0.2">
      <c r="A40" s="95"/>
      <c r="B40" s="207"/>
      <c r="C40" s="207"/>
      <c r="D40" s="207"/>
      <c r="E40" s="207"/>
      <c r="F40" s="207"/>
      <c r="G40" s="207"/>
      <c r="H40" t="s">
        <v>6</v>
      </c>
    </row>
    <row r="41" spans="1:8" x14ac:dyDescent="0.2">
      <c r="A41" s="95"/>
      <c r="B41" s="207"/>
      <c r="C41" s="207"/>
      <c r="D41" s="207"/>
      <c r="E41" s="207"/>
      <c r="F41" s="207"/>
      <c r="G41" s="207"/>
      <c r="H41" t="s">
        <v>6</v>
      </c>
    </row>
    <row r="42" spans="1:8" x14ac:dyDescent="0.2">
      <c r="A42" s="95"/>
      <c r="B42" s="207"/>
      <c r="C42" s="207"/>
      <c r="D42" s="207"/>
      <c r="E42" s="207"/>
      <c r="F42" s="207"/>
      <c r="G42" s="207"/>
      <c r="H42" t="s">
        <v>6</v>
      </c>
    </row>
    <row r="43" spans="1:8" x14ac:dyDescent="0.2">
      <c r="A43" s="95"/>
      <c r="B43" s="207"/>
      <c r="C43" s="207"/>
      <c r="D43" s="207"/>
      <c r="E43" s="207"/>
      <c r="F43" s="207"/>
      <c r="G43" s="207"/>
      <c r="H43" t="s">
        <v>6</v>
      </c>
    </row>
    <row r="44" spans="1:8" x14ac:dyDescent="0.2">
      <c r="A44" s="95"/>
      <c r="B44" s="207"/>
      <c r="C44" s="207"/>
      <c r="D44" s="207"/>
      <c r="E44" s="207"/>
      <c r="F44" s="207"/>
      <c r="G44" s="207"/>
      <c r="H44" t="s">
        <v>6</v>
      </c>
    </row>
    <row r="45" spans="1:8" ht="0.75" customHeight="1" x14ac:dyDescent="0.2">
      <c r="A45" s="95"/>
      <c r="B45" s="207"/>
      <c r="C45" s="207"/>
      <c r="D45" s="207"/>
      <c r="E45" s="207"/>
      <c r="F45" s="207"/>
      <c r="G45" s="207"/>
      <c r="H45" t="s">
        <v>6</v>
      </c>
    </row>
    <row r="46" spans="1:8" x14ac:dyDescent="0.2">
      <c r="B46" s="202"/>
      <c r="C46" s="202"/>
      <c r="D46" s="202"/>
      <c r="E46" s="202"/>
      <c r="F46" s="202"/>
      <c r="G46" s="202"/>
    </row>
    <row r="47" spans="1:8" x14ac:dyDescent="0.2">
      <c r="B47" s="202"/>
      <c r="C47" s="202"/>
      <c r="D47" s="202"/>
      <c r="E47" s="202"/>
      <c r="F47" s="202"/>
      <c r="G47" s="202"/>
    </row>
    <row r="48" spans="1:8" x14ac:dyDescent="0.2">
      <c r="B48" s="202"/>
      <c r="C48" s="202"/>
      <c r="D48" s="202"/>
      <c r="E48" s="202"/>
      <c r="F48" s="202"/>
      <c r="G48" s="202"/>
    </row>
    <row r="49" spans="2:7" x14ac:dyDescent="0.2">
      <c r="B49" s="202"/>
      <c r="C49" s="202"/>
      <c r="D49" s="202"/>
      <c r="E49" s="202"/>
      <c r="F49" s="202"/>
      <c r="G49" s="202"/>
    </row>
    <row r="50" spans="2:7" x14ac:dyDescent="0.2">
      <c r="B50" s="202"/>
      <c r="C50" s="202"/>
      <c r="D50" s="202"/>
      <c r="E50" s="202"/>
      <c r="F50" s="202"/>
      <c r="G50" s="202"/>
    </row>
    <row r="51" spans="2:7" x14ac:dyDescent="0.2">
      <c r="B51" s="202"/>
      <c r="C51" s="202"/>
      <c r="D51" s="202"/>
      <c r="E51" s="202"/>
      <c r="F51" s="202"/>
      <c r="G51" s="202"/>
    </row>
    <row r="52" spans="2:7" x14ac:dyDescent="0.2">
      <c r="B52" s="202"/>
      <c r="C52" s="202"/>
      <c r="D52" s="202"/>
      <c r="E52" s="202"/>
      <c r="F52" s="202"/>
      <c r="G52" s="202"/>
    </row>
    <row r="53" spans="2:7" x14ac:dyDescent="0.2">
      <c r="B53" s="202"/>
      <c r="C53" s="202"/>
      <c r="D53" s="202"/>
      <c r="E53" s="202"/>
      <c r="F53" s="202"/>
      <c r="G53" s="202"/>
    </row>
    <row r="54" spans="2:7" x14ac:dyDescent="0.2">
      <c r="B54" s="202"/>
      <c r="C54" s="202"/>
      <c r="D54" s="202"/>
      <c r="E54" s="202"/>
      <c r="F54" s="202"/>
      <c r="G54" s="202"/>
    </row>
    <row r="55" spans="2:7" x14ac:dyDescent="0.2">
      <c r="B55" s="202"/>
      <c r="C55" s="202"/>
      <c r="D55" s="202"/>
      <c r="E55" s="202"/>
      <c r="F55" s="202"/>
      <c r="G55" s="202"/>
    </row>
  </sheetData>
  <mergeCells count="22"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2"/>
  <sheetViews>
    <sheetView workbookViewId="0">
      <selection sqref="A1:B1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213" t="s">
        <v>49</v>
      </c>
      <c r="B1" s="214"/>
      <c r="C1" s="96" t="str">
        <f>CONCATENATE(cislostavby," ",nazevstavby)</f>
        <v>01 Oprava dřevěného mostu v DK ZOO Zlín - Lešná</v>
      </c>
      <c r="D1" s="97"/>
      <c r="E1" s="98"/>
      <c r="F1" s="97"/>
      <c r="G1" s="99" t="s">
        <v>50</v>
      </c>
      <c r="H1" s="100">
        <v>1</v>
      </c>
      <c r="I1" s="101"/>
    </row>
    <row r="2" spans="1:9" ht="13.5" thickBot="1" x14ac:dyDescent="0.25">
      <c r="A2" s="215" t="s">
        <v>51</v>
      </c>
      <c r="B2" s="216"/>
      <c r="C2" s="102" t="str">
        <f>CONCATENATE(cisloobjektu," ",nazevobjektu)</f>
        <v>01 Oprava mostu v DK</v>
      </c>
      <c r="D2" s="103"/>
      <c r="E2" s="104"/>
      <c r="F2" s="103"/>
      <c r="G2" s="217" t="s">
        <v>82</v>
      </c>
      <c r="H2" s="218"/>
      <c r="I2" s="219"/>
    </row>
    <row r="3" spans="1:9" ht="13.5" thickTop="1" x14ac:dyDescent="0.2">
      <c r="A3" s="76"/>
      <c r="B3" s="76"/>
      <c r="C3" s="76"/>
      <c r="D3" s="76"/>
      <c r="E3" s="76"/>
      <c r="F3" s="65"/>
      <c r="G3" s="76"/>
      <c r="H3" s="76"/>
      <c r="I3" s="76"/>
    </row>
    <row r="4" spans="1:9" ht="19.5" customHeight="1" x14ac:dyDescent="0.25">
      <c r="A4" s="105" t="s">
        <v>52</v>
      </c>
      <c r="B4" s="106"/>
      <c r="C4" s="106"/>
      <c r="D4" s="106"/>
      <c r="E4" s="107"/>
      <c r="F4" s="106"/>
      <c r="G4" s="106"/>
      <c r="H4" s="106"/>
      <c r="I4" s="106"/>
    </row>
    <row r="5" spans="1:9" ht="13.5" thickBot="1" x14ac:dyDescent="0.25">
      <c r="A5" s="76"/>
      <c r="B5" s="76"/>
      <c r="C5" s="76"/>
      <c r="D5" s="76"/>
      <c r="E5" s="76"/>
      <c r="F5" s="76"/>
      <c r="G5" s="76"/>
      <c r="H5" s="76"/>
      <c r="I5" s="76"/>
    </row>
    <row r="6" spans="1:9" s="34" customFormat="1" ht="13.5" thickBot="1" x14ac:dyDescent="0.25">
      <c r="A6" s="108"/>
      <c r="B6" s="109" t="s">
        <v>53</v>
      </c>
      <c r="C6" s="109"/>
      <c r="D6" s="110"/>
      <c r="E6" s="111" t="s">
        <v>54</v>
      </c>
      <c r="F6" s="112" t="s">
        <v>55</v>
      </c>
      <c r="G6" s="112" t="s">
        <v>56</v>
      </c>
      <c r="H6" s="112" t="s">
        <v>57</v>
      </c>
      <c r="I6" s="113" t="s">
        <v>31</v>
      </c>
    </row>
    <row r="7" spans="1:9" s="34" customFormat="1" x14ac:dyDescent="0.2">
      <c r="A7" s="198" t="str">
        <f>Položky!B7</f>
        <v>005 1</v>
      </c>
      <c r="B7" s="114" t="str">
        <f>Položky!C7</f>
        <v>Vedlejší náklady stavby</v>
      </c>
      <c r="C7" s="65"/>
      <c r="D7" s="115"/>
      <c r="E7" s="199">
        <f>Položky!BA20</f>
        <v>0</v>
      </c>
      <c r="F7" s="200">
        <f>Položky!BB20</f>
        <v>0</v>
      </c>
      <c r="G7" s="200">
        <f>Položky!BC20</f>
        <v>0</v>
      </c>
      <c r="H7" s="200">
        <f>Položky!BD20</f>
        <v>0</v>
      </c>
      <c r="I7" s="201">
        <f>Položky!BE20</f>
        <v>0</v>
      </c>
    </row>
    <row r="8" spans="1:9" s="34" customFormat="1" x14ac:dyDescent="0.2">
      <c r="A8" s="198" t="str">
        <f>Položky!B21</f>
        <v>1</v>
      </c>
      <c r="B8" s="114" t="str">
        <f>Položky!C21</f>
        <v>Zemní práce</v>
      </c>
      <c r="C8" s="65"/>
      <c r="D8" s="115"/>
      <c r="E8" s="199">
        <f>Položky!BA25</f>
        <v>0</v>
      </c>
      <c r="F8" s="200">
        <f>Položky!BB25</f>
        <v>0</v>
      </c>
      <c r="G8" s="200">
        <f>Položky!BC25</f>
        <v>0</v>
      </c>
      <c r="H8" s="200">
        <f>Položky!BD25</f>
        <v>0</v>
      </c>
      <c r="I8" s="201">
        <f>Položky!BE25</f>
        <v>0</v>
      </c>
    </row>
    <row r="9" spans="1:9" s="34" customFormat="1" x14ac:dyDescent="0.2">
      <c r="A9" s="198" t="str">
        <f>Položky!B26</f>
        <v>9</v>
      </c>
      <c r="B9" s="114" t="str">
        <f>Položky!C26</f>
        <v>Ostatní konstrukce, bourání</v>
      </c>
      <c r="C9" s="65"/>
      <c r="D9" s="115"/>
      <c r="E9" s="199">
        <f>Položky!BA28</f>
        <v>0</v>
      </c>
      <c r="F9" s="200">
        <f>Položky!BB28</f>
        <v>0</v>
      </c>
      <c r="G9" s="200">
        <f>Položky!BC28</f>
        <v>0</v>
      </c>
      <c r="H9" s="200">
        <f>Položky!BD28</f>
        <v>0</v>
      </c>
      <c r="I9" s="201">
        <f>Položky!BE28</f>
        <v>0</v>
      </c>
    </row>
    <row r="10" spans="1:9" s="34" customFormat="1" x14ac:dyDescent="0.2">
      <c r="A10" s="198" t="str">
        <f>Položky!B29</f>
        <v>95</v>
      </c>
      <c r="B10" s="114" t="str">
        <f>Položky!C29</f>
        <v>Dokončovací konstrukce na pozemních stavbách</v>
      </c>
      <c r="C10" s="65"/>
      <c r="D10" s="115"/>
      <c r="E10" s="199">
        <f>Položky!BA31</f>
        <v>0</v>
      </c>
      <c r="F10" s="200">
        <f>Položky!BB31</f>
        <v>0</v>
      </c>
      <c r="G10" s="200">
        <f>Položky!BC31</f>
        <v>0</v>
      </c>
      <c r="H10" s="200">
        <f>Položky!BD31</f>
        <v>0</v>
      </c>
      <c r="I10" s="201">
        <f>Položky!BE31</f>
        <v>0</v>
      </c>
    </row>
    <row r="11" spans="1:9" s="34" customFormat="1" x14ac:dyDescent="0.2">
      <c r="A11" s="198" t="str">
        <f>Položky!B32</f>
        <v>96</v>
      </c>
      <c r="B11" s="114" t="str">
        <f>Položky!C32</f>
        <v>Bourání konstrukcí</v>
      </c>
      <c r="C11" s="65"/>
      <c r="D11" s="115"/>
      <c r="E11" s="199">
        <f>Položky!BA42</f>
        <v>0</v>
      </c>
      <c r="F11" s="200">
        <f>Položky!BB42</f>
        <v>0</v>
      </c>
      <c r="G11" s="200">
        <f>Položky!BC42</f>
        <v>0</v>
      </c>
      <c r="H11" s="200">
        <f>Položky!BD42</f>
        <v>0</v>
      </c>
      <c r="I11" s="201">
        <f>Položky!BE42</f>
        <v>0</v>
      </c>
    </row>
    <row r="12" spans="1:9" s="34" customFormat="1" x14ac:dyDescent="0.2">
      <c r="A12" s="198" t="str">
        <f>Položky!B43</f>
        <v>762</v>
      </c>
      <c r="B12" s="114" t="str">
        <f>Položky!C43</f>
        <v>Konstrukce tesařské</v>
      </c>
      <c r="C12" s="65"/>
      <c r="D12" s="115"/>
      <c r="E12" s="199">
        <f>Položky!BA69</f>
        <v>0</v>
      </c>
      <c r="F12" s="200">
        <f>Položky!BB69</f>
        <v>0</v>
      </c>
      <c r="G12" s="200">
        <f>Položky!BC69</f>
        <v>0</v>
      </c>
      <c r="H12" s="200">
        <f>Položky!BD69</f>
        <v>0</v>
      </c>
      <c r="I12" s="201">
        <f>Položky!BE69</f>
        <v>0</v>
      </c>
    </row>
    <row r="13" spans="1:9" s="34" customFormat="1" x14ac:dyDescent="0.2">
      <c r="A13" s="198" t="str">
        <f>Položky!B70</f>
        <v>767</v>
      </c>
      <c r="B13" s="114" t="str">
        <f>Položky!C70</f>
        <v>Konstrukce zámečnické</v>
      </c>
      <c r="C13" s="65"/>
      <c r="D13" s="115"/>
      <c r="E13" s="199">
        <f>Položky!BA107</f>
        <v>0</v>
      </c>
      <c r="F13" s="200">
        <f>Položky!BB107</f>
        <v>0</v>
      </c>
      <c r="G13" s="200">
        <f>Položky!BC107</f>
        <v>0</v>
      </c>
      <c r="H13" s="200">
        <f>Položky!BD107</f>
        <v>0</v>
      </c>
      <c r="I13" s="201">
        <f>Položky!BE107</f>
        <v>0</v>
      </c>
    </row>
    <row r="14" spans="1:9" s="34" customFormat="1" ht="13.5" thickBot="1" x14ac:dyDescent="0.25">
      <c r="A14" s="198" t="str">
        <f>Položky!B108</f>
        <v>D96</v>
      </c>
      <c r="B14" s="114" t="str">
        <f>Položky!C108</f>
        <v>Přesuny suti a vybouraných hmot</v>
      </c>
      <c r="C14" s="65"/>
      <c r="D14" s="115"/>
      <c r="E14" s="199">
        <f>Položky!BA114</f>
        <v>0</v>
      </c>
      <c r="F14" s="200">
        <f>Položky!BB114</f>
        <v>0</v>
      </c>
      <c r="G14" s="200">
        <f>Položky!BC114</f>
        <v>0</v>
      </c>
      <c r="H14" s="200">
        <f>Položky!BD114</f>
        <v>0</v>
      </c>
      <c r="I14" s="201">
        <f>Položky!BE114</f>
        <v>0</v>
      </c>
    </row>
    <row r="15" spans="1:9" s="122" customFormat="1" ht="13.5" thickBot="1" x14ac:dyDescent="0.25">
      <c r="A15" s="116"/>
      <c r="B15" s="117" t="s">
        <v>58</v>
      </c>
      <c r="C15" s="117"/>
      <c r="D15" s="118"/>
      <c r="E15" s="119">
        <f>SUM(E7:E14)</f>
        <v>0</v>
      </c>
      <c r="F15" s="120">
        <f>SUM(F7:F14)</f>
        <v>0</v>
      </c>
      <c r="G15" s="120">
        <f>SUM(G7:G14)</f>
        <v>0</v>
      </c>
      <c r="H15" s="120">
        <f>SUM(H7:H14)</f>
        <v>0</v>
      </c>
      <c r="I15" s="121">
        <f>SUM(I7:I14)</f>
        <v>0</v>
      </c>
    </row>
    <row r="16" spans="1:9" x14ac:dyDescent="0.2">
      <c r="A16" s="65"/>
      <c r="B16" s="65"/>
      <c r="C16" s="65"/>
      <c r="D16" s="65"/>
      <c r="E16" s="65"/>
      <c r="F16" s="65"/>
      <c r="G16" s="65"/>
      <c r="H16" s="65"/>
      <c r="I16" s="65"/>
    </row>
    <row r="17" spans="1:57" ht="19.5" customHeight="1" x14ac:dyDescent="0.25">
      <c r="A17" s="106" t="s">
        <v>59</v>
      </c>
      <c r="B17" s="106"/>
      <c r="C17" s="106"/>
      <c r="D17" s="106"/>
      <c r="E17" s="106"/>
      <c r="F17" s="106"/>
      <c r="G17" s="123"/>
      <c r="H17" s="106"/>
      <c r="I17" s="106"/>
      <c r="BA17" s="40"/>
      <c r="BB17" s="40"/>
      <c r="BC17" s="40"/>
      <c r="BD17" s="40"/>
      <c r="BE17" s="40"/>
    </row>
    <row r="18" spans="1:57" ht="13.5" thickBot="1" x14ac:dyDescent="0.25">
      <c r="A18" s="76"/>
      <c r="B18" s="76"/>
      <c r="C18" s="76"/>
      <c r="D18" s="76"/>
      <c r="E18" s="76"/>
      <c r="F18" s="76"/>
      <c r="G18" s="76"/>
      <c r="H18" s="76"/>
      <c r="I18" s="76"/>
    </row>
    <row r="19" spans="1:57" x14ac:dyDescent="0.2">
      <c r="A19" s="70" t="s">
        <v>60</v>
      </c>
      <c r="B19" s="71"/>
      <c r="C19" s="71"/>
      <c r="D19" s="124"/>
      <c r="E19" s="125" t="s">
        <v>61</v>
      </c>
      <c r="F19" s="126" t="s">
        <v>62</v>
      </c>
      <c r="G19" s="127" t="s">
        <v>63</v>
      </c>
      <c r="H19" s="128"/>
      <c r="I19" s="129" t="s">
        <v>61</v>
      </c>
    </row>
    <row r="20" spans="1:57" x14ac:dyDescent="0.2">
      <c r="A20" s="63"/>
      <c r="B20" s="54"/>
      <c r="C20" s="54"/>
      <c r="D20" s="130"/>
      <c r="E20" s="131"/>
      <c r="F20" s="132"/>
      <c r="G20" s="133">
        <f>CHOOSE(BA20+1,HSV+PSV,HSV+PSV+Mont,HSV+PSV+Dodavka+Mont,HSV,PSV,Mont,Dodavka,Mont+Dodavka,0)</f>
        <v>0</v>
      </c>
      <c r="H20" s="134"/>
      <c r="I20" s="135">
        <f>E20+F20*G20/100</f>
        <v>0</v>
      </c>
      <c r="BA20">
        <v>8</v>
      </c>
    </row>
    <row r="21" spans="1:57" ht="13.5" thickBot="1" x14ac:dyDescent="0.25">
      <c r="A21" s="136"/>
      <c r="B21" s="137" t="s">
        <v>64</v>
      </c>
      <c r="C21" s="138"/>
      <c r="D21" s="139"/>
      <c r="E21" s="140"/>
      <c r="F21" s="141"/>
      <c r="G21" s="141"/>
      <c r="H21" s="220">
        <f>SUM(H20:H20)</f>
        <v>0</v>
      </c>
      <c r="I21" s="221"/>
    </row>
    <row r="23" spans="1:57" x14ac:dyDescent="0.2">
      <c r="B23" s="122"/>
      <c r="F23" s="142"/>
      <c r="G23" s="143"/>
      <c r="H23" s="143"/>
      <c r="I23" s="144"/>
    </row>
    <row r="24" spans="1:57" x14ac:dyDescent="0.2">
      <c r="F24" s="142"/>
      <c r="G24" s="143"/>
      <c r="H24" s="143"/>
      <c r="I24" s="144"/>
    </row>
    <row r="25" spans="1:57" x14ac:dyDescent="0.2">
      <c r="F25" s="142"/>
      <c r="G25" s="143"/>
      <c r="H25" s="143"/>
      <c r="I25" s="144"/>
    </row>
    <row r="26" spans="1:57" x14ac:dyDescent="0.2">
      <c r="F26" s="142"/>
      <c r="G26" s="143"/>
      <c r="H26" s="143"/>
      <c r="I26" s="144"/>
    </row>
    <row r="27" spans="1:57" x14ac:dyDescent="0.2">
      <c r="F27" s="142"/>
      <c r="G27" s="143"/>
      <c r="H27" s="143"/>
      <c r="I27" s="144"/>
    </row>
    <row r="28" spans="1:57" x14ac:dyDescent="0.2">
      <c r="F28" s="142"/>
      <c r="G28" s="143"/>
      <c r="H28" s="143"/>
      <c r="I28" s="144"/>
    </row>
    <row r="29" spans="1:57" x14ac:dyDescent="0.2">
      <c r="F29" s="142"/>
      <c r="G29" s="143"/>
      <c r="H29" s="143"/>
      <c r="I29" s="144"/>
    </row>
    <row r="30" spans="1:57" x14ac:dyDescent="0.2">
      <c r="F30" s="142"/>
      <c r="G30" s="143"/>
      <c r="H30" s="143"/>
      <c r="I30" s="144"/>
    </row>
    <row r="31" spans="1:57" x14ac:dyDescent="0.2">
      <c r="F31" s="142"/>
      <c r="G31" s="143"/>
      <c r="H31" s="143"/>
      <c r="I31" s="144"/>
    </row>
    <row r="32" spans="1:57" x14ac:dyDescent="0.2">
      <c r="F32" s="142"/>
      <c r="G32" s="143"/>
      <c r="H32" s="143"/>
      <c r="I32" s="144"/>
    </row>
    <row r="33" spans="6:9" x14ac:dyDescent="0.2">
      <c r="F33" s="142"/>
      <c r="G33" s="143"/>
      <c r="H33" s="143"/>
      <c r="I33" s="144"/>
    </row>
    <row r="34" spans="6:9" x14ac:dyDescent="0.2">
      <c r="F34" s="142"/>
      <c r="G34" s="143"/>
      <c r="H34" s="143"/>
      <c r="I34" s="144"/>
    </row>
    <row r="35" spans="6:9" x14ac:dyDescent="0.2">
      <c r="F35" s="142"/>
      <c r="G35" s="143"/>
      <c r="H35" s="143"/>
      <c r="I35" s="144"/>
    </row>
    <row r="36" spans="6:9" x14ac:dyDescent="0.2">
      <c r="F36" s="142"/>
      <c r="G36" s="143"/>
      <c r="H36" s="143"/>
      <c r="I36" s="144"/>
    </row>
    <row r="37" spans="6:9" x14ac:dyDescent="0.2">
      <c r="F37" s="142"/>
      <c r="G37" s="143"/>
      <c r="H37" s="143"/>
      <c r="I37" s="144"/>
    </row>
    <row r="38" spans="6:9" x14ac:dyDescent="0.2">
      <c r="F38" s="142"/>
      <c r="G38" s="143"/>
      <c r="H38" s="143"/>
      <c r="I38" s="144"/>
    </row>
    <row r="39" spans="6:9" x14ac:dyDescent="0.2">
      <c r="F39" s="142"/>
      <c r="G39" s="143"/>
      <c r="H39" s="143"/>
      <c r="I39" s="144"/>
    </row>
    <row r="40" spans="6:9" x14ac:dyDescent="0.2">
      <c r="F40" s="142"/>
      <c r="G40" s="143"/>
      <c r="H40" s="143"/>
      <c r="I40" s="144"/>
    </row>
    <row r="41" spans="6:9" x14ac:dyDescent="0.2">
      <c r="F41" s="142"/>
      <c r="G41" s="143"/>
      <c r="H41" s="143"/>
      <c r="I41" s="144"/>
    </row>
    <row r="42" spans="6:9" x14ac:dyDescent="0.2">
      <c r="F42" s="142"/>
      <c r="G42" s="143"/>
      <c r="H42" s="143"/>
      <c r="I42" s="144"/>
    </row>
    <row r="43" spans="6:9" x14ac:dyDescent="0.2">
      <c r="F43" s="142"/>
      <c r="G43" s="143"/>
      <c r="H43" s="143"/>
      <c r="I43" s="144"/>
    </row>
    <row r="44" spans="6:9" x14ac:dyDescent="0.2">
      <c r="F44" s="142"/>
      <c r="G44" s="143"/>
      <c r="H44" s="143"/>
      <c r="I44" s="144"/>
    </row>
    <row r="45" spans="6:9" x14ac:dyDescent="0.2">
      <c r="F45" s="142"/>
      <c r="G45" s="143"/>
      <c r="H45" s="143"/>
      <c r="I45" s="144"/>
    </row>
    <row r="46" spans="6:9" x14ac:dyDescent="0.2">
      <c r="F46" s="142"/>
      <c r="G46" s="143"/>
      <c r="H46" s="143"/>
      <c r="I46" s="144"/>
    </row>
    <row r="47" spans="6:9" x14ac:dyDescent="0.2">
      <c r="F47" s="142"/>
      <c r="G47" s="143"/>
      <c r="H47" s="143"/>
      <c r="I47" s="144"/>
    </row>
    <row r="48" spans="6:9" x14ac:dyDescent="0.2">
      <c r="F48" s="142"/>
      <c r="G48" s="143"/>
      <c r="H48" s="143"/>
      <c r="I48" s="144"/>
    </row>
    <row r="49" spans="6:9" x14ac:dyDescent="0.2">
      <c r="F49" s="142"/>
      <c r="G49" s="143"/>
      <c r="H49" s="143"/>
      <c r="I49" s="144"/>
    </row>
    <row r="50" spans="6:9" x14ac:dyDescent="0.2">
      <c r="F50" s="142"/>
      <c r="G50" s="143"/>
      <c r="H50" s="143"/>
      <c r="I50" s="144"/>
    </row>
    <row r="51" spans="6:9" x14ac:dyDescent="0.2">
      <c r="F51" s="142"/>
      <c r="G51" s="143"/>
      <c r="H51" s="143"/>
      <c r="I51" s="144"/>
    </row>
    <row r="52" spans="6:9" x14ac:dyDescent="0.2">
      <c r="F52" s="142"/>
      <c r="G52" s="143"/>
      <c r="H52" s="143"/>
      <c r="I52" s="144"/>
    </row>
    <row r="53" spans="6:9" x14ac:dyDescent="0.2">
      <c r="F53" s="142"/>
      <c r="G53" s="143"/>
      <c r="H53" s="143"/>
      <c r="I53" s="144"/>
    </row>
    <row r="54" spans="6:9" x14ac:dyDescent="0.2">
      <c r="F54" s="142"/>
      <c r="G54" s="143"/>
      <c r="H54" s="143"/>
      <c r="I54" s="144"/>
    </row>
    <row r="55" spans="6:9" x14ac:dyDescent="0.2">
      <c r="F55" s="142"/>
      <c r="G55" s="143"/>
      <c r="H55" s="143"/>
      <c r="I55" s="144"/>
    </row>
    <row r="56" spans="6:9" x14ac:dyDescent="0.2">
      <c r="F56" s="142"/>
      <c r="G56" s="143"/>
      <c r="H56" s="143"/>
      <c r="I56" s="144"/>
    </row>
    <row r="57" spans="6:9" x14ac:dyDescent="0.2">
      <c r="F57" s="142"/>
      <c r="G57" s="143"/>
      <c r="H57" s="143"/>
      <c r="I57" s="144"/>
    </row>
    <row r="58" spans="6:9" x14ac:dyDescent="0.2">
      <c r="F58" s="142"/>
      <c r="G58" s="143"/>
      <c r="H58" s="143"/>
      <c r="I58" s="144"/>
    </row>
    <row r="59" spans="6:9" x14ac:dyDescent="0.2">
      <c r="F59" s="142"/>
      <c r="G59" s="143"/>
      <c r="H59" s="143"/>
      <c r="I59" s="144"/>
    </row>
    <row r="60" spans="6:9" x14ac:dyDescent="0.2">
      <c r="F60" s="142"/>
      <c r="G60" s="143"/>
      <c r="H60" s="143"/>
      <c r="I60" s="144"/>
    </row>
    <row r="61" spans="6:9" x14ac:dyDescent="0.2">
      <c r="F61" s="142"/>
      <c r="G61" s="143"/>
      <c r="H61" s="143"/>
      <c r="I61" s="144"/>
    </row>
    <row r="62" spans="6:9" x14ac:dyDescent="0.2">
      <c r="F62" s="142"/>
      <c r="G62" s="143"/>
      <c r="H62" s="143"/>
      <c r="I62" s="144"/>
    </row>
    <row r="63" spans="6:9" x14ac:dyDescent="0.2">
      <c r="F63" s="142"/>
      <c r="G63" s="143"/>
      <c r="H63" s="143"/>
      <c r="I63" s="144"/>
    </row>
    <row r="64" spans="6:9" x14ac:dyDescent="0.2">
      <c r="F64" s="142"/>
      <c r="G64" s="143"/>
      <c r="H64" s="143"/>
      <c r="I64" s="144"/>
    </row>
    <row r="65" spans="6:9" x14ac:dyDescent="0.2">
      <c r="F65" s="142"/>
      <c r="G65" s="143"/>
      <c r="H65" s="143"/>
      <c r="I65" s="144"/>
    </row>
    <row r="66" spans="6:9" x14ac:dyDescent="0.2">
      <c r="F66" s="142"/>
      <c r="G66" s="143"/>
      <c r="H66" s="143"/>
      <c r="I66" s="144"/>
    </row>
    <row r="67" spans="6:9" x14ac:dyDescent="0.2">
      <c r="F67" s="142"/>
      <c r="G67" s="143"/>
      <c r="H67" s="143"/>
      <c r="I67" s="144"/>
    </row>
    <row r="68" spans="6:9" x14ac:dyDescent="0.2">
      <c r="F68" s="142"/>
      <c r="G68" s="143"/>
      <c r="H68" s="143"/>
      <c r="I68" s="144"/>
    </row>
    <row r="69" spans="6:9" x14ac:dyDescent="0.2">
      <c r="F69" s="142"/>
      <c r="G69" s="143"/>
      <c r="H69" s="143"/>
      <c r="I69" s="144"/>
    </row>
    <row r="70" spans="6:9" x14ac:dyDescent="0.2">
      <c r="F70" s="142"/>
      <c r="G70" s="143"/>
      <c r="H70" s="143"/>
      <c r="I70" s="144"/>
    </row>
    <row r="71" spans="6:9" x14ac:dyDescent="0.2">
      <c r="F71" s="142"/>
      <c r="G71" s="143"/>
      <c r="H71" s="143"/>
      <c r="I71" s="144"/>
    </row>
    <row r="72" spans="6:9" x14ac:dyDescent="0.2">
      <c r="F72" s="142"/>
      <c r="G72" s="143"/>
      <c r="H72" s="143"/>
      <c r="I72" s="144"/>
    </row>
  </sheetData>
  <mergeCells count="4">
    <mergeCell ref="A1:B1"/>
    <mergeCell ref="A2:B2"/>
    <mergeCell ref="G2:I2"/>
    <mergeCell ref="H21:I2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87"/>
  <sheetViews>
    <sheetView showGridLines="0" showZeros="0" tabSelected="1" topLeftCell="A85" zoomScaleNormal="100" workbookViewId="0">
      <selection activeCell="G108" sqref="G108"/>
    </sheetView>
  </sheetViews>
  <sheetFormatPr defaultRowHeight="12.75" x14ac:dyDescent="0.2"/>
  <cols>
    <col min="1" max="1" width="4.42578125" style="145" customWidth="1"/>
    <col min="2" max="2" width="11.5703125" style="145" customWidth="1"/>
    <col min="3" max="3" width="40.42578125" style="145" customWidth="1"/>
    <col min="4" max="4" width="5.5703125" style="145" customWidth="1"/>
    <col min="5" max="5" width="8.5703125" style="192" customWidth="1"/>
    <col min="6" max="6" width="9.85546875" style="145" customWidth="1"/>
    <col min="7" max="7" width="13.85546875" style="145" customWidth="1"/>
    <col min="8" max="11" width="9.140625" style="145"/>
    <col min="12" max="12" width="75.42578125" style="145" customWidth="1"/>
    <col min="13" max="13" width="45.28515625" style="145" customWidth="1"/>
    <col min="14" max="16384" width="9.140625" style="145"/>
  </cols>
  <sheetData>
    <row r="1" spans="1:104" ht="15.75" x14ac:dyDescent="0.25">
      <c r="A1" s="227" t="s">
        <v>65</v>
      </c>
      <c r="B1" s="227"/>
      <c r="C1" s="227"/>
      <c r="D1" s="227"/>
      <c r="E1" s="227"/>
      <c r="F1" s="227"/>
      <c r="G1" s="227"/>
    </row>
    <row r="2" spans="1:104" ht="14.25" customHeight="1" thickBot="1" x14ac:dyDescent="0.25">
      <c r="A2" s="146"/>
      <c r="B2" s="147"/>
      <c r="C2" s="148"/>
      <c r="D2" s="148"/>
      <c r="E2" s="149"/>
      <c r="F2" s="148"/>
      <c r="G2" s="148"/>
    </row>
    <row r="3" spans="1:104" ht="13.5" thickTop="1" x14ac:dyDescent="0.2">
      <c r="A3" s="213" t="s">
        <v>49</v>
      </c>
      <c r="B3" s="214"/>
      <c r="C3" s="96" t="str">
        <f>CONCATENATE(cislostavby," ",nazevstavby)</f>
        <v>01 Oprava dřevěného mostu v DK ZOO Zlín - Lešná</v>
      </c>
      <c r="D3" s="97"/>
      <c r="E3" s="150" t="s">
        <v>66</v>
      </c>
      <c r="F3" s="151">
        <f>Rekapitulace!H1</f>
        <v>1</v>
      </c>
      <c r="G3" s="152"/>
    </row>
    <row r="4" spans="1:104" ht="13.5" thickBot="1" x14ac:dyDescent="0.25">
      <c r="A4" s="228" t="s">
        <v>51</v>
      </c>
      <c r="B4" s="216"/>
      <c r="C4" s="102" t="str">
        <f>CONCATENATE(cisloobjektu," ",nazevobjektu)</f>
        <v>01 Oprava mostu v DK</v>
      </c>
      <c r="D4" s="103"/>
      <c r="E4" s="229" t="str">
        <f>Rekapitulace!G2</f>
        <v>Stavební část</v>
      </c>
      <c r="F4" s="230"/>
      <c r="G4" s="231"/>
    </row>
    <row r="5" spans="1:104" ht="13.5" thickTop="1" x14ac:dyDescent="0.2">
      <c r="A5" s="153"/>
      <c r="B5" s="146"/>
      <c r="C5" s="146"/>
      <c r="D5" s="146"/>
      <c r="E5" s="154"/>
      <c r="F5" s="146"/>
      <c r="G5" s="155"/>
    </row>
    <row r="6" spans="1:104" x14ac:dyDescent="0.2">
      <c r="A6" s="156" t="s">
        <v>67</v>
      </c>
      <c r="B6" s="157" t="s">
        <v>68</v>
      </c>
      <c r="C6" s="157" t="s">
        <v>69</v>
      </c>
      <c r="D6" s="157" t="s">
        <v>70</v>
      </c>
      <c r="E6" s="158" t="s">
        <v>71</v>
      </c>
      <c r="F6" s="157" t="s">
        <v>72</v>
      </c>
      <c r="G6" s="159" t="s">
        <v>73</v>
      </c>
    </row>
    <row r="7" spans="1:104" x14ac:dyDescent="0.2">
      <c r="A7" s="160" t="s">
        <v>74</v>
      </c>
      <c r="B7" s="161" t="s">
        <v>83</v>
      </c>
      <c r="C7" s="162" t="s">
        <v>84</v>
      </c>
      <c r="D7" s="163"/>
      <c r="E7" s="164"/>
      <c r="F7" s="164"/>
      <c r="G7" s="165"/>
      <c r="H7" s="166"/>
      <c r="I7" s="166"/>
      <c r="O7" s="167">
        <v>1</v>
      </c>
    </row>
    <row r="8" spans="1:104" x14ac:dyDescent="0.2">
      <c r="A8" s="168">
        <v>1</v>
      </c>
      <c r="B8" s="169" t="s">
        <v>85</v>
      </c>
      <c r="C8" s="170" t="s">
        <v>86</v>
      </c>
      <c r="D8" s="171" t="s">
        <v>87</v>
      </c>
      <c r="E8" s="172"/>
      <c r="F8" s="172"/>
      <c r="G8" s="173">
        <f>E8*F8</f>
        <v>0</v>
      </c>
      <c r="O8" s="167">
        <v>2</v>
      </c>
      <c r="AA8" s="145">
        <v>12</v>
      </c>
      <c r="AB8" s="145">
        <v>0</v>
      </c>
      <c r="AC8" s="145">
        <v>1</v>
      </c>
      <c r="AZ8" s="145">
        <v>1</v>
      </c>
      <c r="BA8" s="145">
        <f>IF(AZ8=1,G8,0)</f>
        <v>0</v>
      </c>
      <c r="BB8" s="145">
        <f>IF(AZ8=2,G8,0)</f>
        <v>0</v>
      </c>
      <c r="BC8" s="145">
        <f>IF(AZ8=3,G8,0)</f>
        <v>0</v>
      </c>
      <c r="BD8" s="145">
        <f>IF(AZ8=4,G8,0)</f>
        <v>0</v>
      </c>
      <c r="BE8" s="145">
        <f>IF(AZ8=5,G8,0)</f>
        <v>0</v>
      </c>
      <c r="CA8" s="174">
        <v>12</v>
      </c>
      <c r="CB8" s="174">
        <v>0</v>
      </c>
      <c r="CZ8" s="145">
        <v>0</v>
      </c>
    </row>
    <row r="9" spans="1:104" x14ac:dyDescent="0.2">
      <c r="A9" s="168">
        <v>2</v>
      </c>
      <c r="B9" s="169" t="s">
        <v>88</v>
      </c>
      <c r="C9" s="170" t="s">
        <v>89</v>
      </c>
      <c r="D9" s="171" t="s">
        <v>87</v>
      </c>
      <c r="E9" s="172"/>
      <c r="F9" s="172"/>
      <c r="G9" s="173">
        <f>E9*F9</f>
        <v>0</v>
      </c>
      <c r="O9" s="167">
        <v>2</v>
      </c>
      <c r="AA9" s="145">
        <v>12</v>
      </c>
      <c r="AB9" s="145">
        <v>0</v>
      </c>
      <c r="AC9" s="145">
        <v>2</v>
      </c>
      <c r="AZ9" s="145">
        <v>1</v>
      </c>
      <c r="BA9" s="145">
        <f>IF(AZ9=1,G9,0)</f>
        <v>0</v>
      </c>
      <c r="BB9" s="145">
        <f>IF(AZ9=2,G9,0)</f>
        <v>0</v>
      </c>
      <c r="BC9" s="145">
        <f>IF(AZ9=3,G9,0)</f>
        <v>0</v>
      </c>
      <c r="BD9" s="145">
        <f>IF(AZ9=4,G9,0)</f>
        <v>0</v>
      </c>
      <c r="BE9" s="145">
        <f>IF(AZ9=5,G9,0)</f>
        <v>0</v>
      </c>
      <c r="CA9" s="174">
        <v>12</v>
      </c>
      <c r="CB9" s="174">
        <v>0</v>
      </c>
      <c r="CZ9" s="145">
        <v>0</v>
      </c>
    </row>
    <row r="10" spans="1:104" x14ac:dyDescent="0.2">
      <c r="A10" s="175"/>
      <c r="B10" s="176"/>
      <c r="C10" s="222" t="s">
        <v>90</v>
      </c>
      <c r="D10" s="223"/>
      <c r="E10" s="223"/>
      <c r="F10" s="223"/>
      <c r="G10" s="224"/>
      <c r="L10" s="177" t="s">
        <v>90</v>
      </c>
      <c r="O10" s="167">
        <v>3</v>
      </c>
    </row>
    <row r="11" spans="1:104" x14ac:dyDescent="0.2">
      <c r="A11" s="175"/>
      <c r="B11" s="176"/>
      <c r="C11" s="222" t="s">
        <v>91</v>
      </c>
      <c r="D11" s="223"/>
      <c r="E11" s="223"/>
      <c r="F11" s="223"/>
      <c r="G11" s="224"/>
      <c r="L11" s="177" t="s">
        <v>91</v>
      </c>
      <c r="O11" s="167">
        <v>3</v>
      </c>
    </row>
    <row r="12" spans="1:104" x14ac:dyDescent="0.2">
      <c r="A12" s="175"/>
      <c r="B12" s="176"/>
      <c r="C12" s="222" t="s">
        <v>92</v>
      </c>
      <c r="D12" s="223"/>
      <c r="E12" s="223"/>
      <c r="F12" s="223"/>
      <c r="G12" s="224"/>
      <c r="L12" s="177" t="s">
        <v>92</v>
      </c>
      <c r="O12" s="167">
        <v>3</v>
      </c>
    </row>
    <row r="13" spans="1:104" x14ac:dyDescent="0.2">
      <c r="A13" s="175"/>
      <c r="B13" s="176"/>
      <c r="C13" s="222" t="s">
        <v>93</v>
      </c>
      <c r="D13" s="223"/>
      <c r="E13" s="223"/>
      <c r="F13" s="223"/>
      <c r="G13" s="224"/>
      <c r="L13" s="177" t="s">
        <v>93</v>
      </c>
      <c r="O13" s="167">
        <v>3</v>
      </c>
    </row>
    <row r="14" spans="1:104" x14ac:dyDescent="0.2">
      <c r="A14" s="175"/>
      <c r="B14" s="176"/>
      <c r="C14" s="222" t="s">
        <v>94</v>
      </c>
      <c r="D14" s="223"/>
      <c r="E14" s="223"/>
      <c r="F14" s="223"/>
      <c r="G14" s="224"/>
      <c r="L14" s="177" t="s">
        <v>94</v>
      </c>
      <c r="O14" s="167">
        <v>3</v>
      </c>
    </row>
    <row r="15" spans="1:104" x14ac:dyDescent="0.2">
      <c r="A15" s="175"/>
      <c r="B15" s="176"/>
      <c r="C15" s="222" t="s">
        <v>95</v>
      </c>
      <c r="D15" s="223"/>
      <c r="E15" s="223"/>
      <c r="F15" s="223"/>
      <c r="G15" s="224"/>
      <c r="L15" s="177" t="s">
        <v>95</v>
      </c>
      <c r="O15" s="167">
        <v>3</v>
      </c>
    </row>
    <row r="16" spans="1:104" x14ac:dyDescent="0.2">
      <c r="A16" s="175"/>
      <c r="B16" s="176"/>
      <c r="C16" s="222" t="s">
        <v>96</v>
      </c>
      <c r="D16" s="223"/>
      <c r="E16" s="223"/>
      <c r="F16" s="223"/>
      <c r="G16" s="224"/>
      <c r="L16" s="177" t="s">
        <v>96</v>
      </c>
      <c r="O16" s="167">
        <v>3</v>
      </c>
    </row>
    <row r="17" spans="1:104" x14ac:dyDescent="0.2">
      <c r="A17" s="175"/>
      <c r="B17" s="176"/>
      <c r="C17" s="222" t="s">
        <v>97</v>
      </c>
      <c r="D17" s="223"/>
      <c r="E17" s="223"/>
      <c r="F17" s="223"/>
      <c r="G17" s="224"/>
      <c r="L17" s="177" t="s">
        <v>97</v>
      </c>
      <c r="O17" s="167">
        <v>3</v>
      </c>
    </row>
    <row r="18" spans="1:104" x14ac:dyDescent="0.2">
      <c r="A18" s="175"/>
      <c r="B18" s="176"/>
      <c r="C18" s="222" t="s">
        <v>98</v>
      </c>
      <c r="D18" s="223"/>
      <c r="E18" s="223"/>
      <c r="F18" s="223"/>
      <c r="G18" s="224"/>
      <c r="L18" s="177" t="s">
        <v>98</v>
      </c>
      <c r="O18" s="167">
        <v>3</v>
      </c>
    </row>
    <row r="19" spans="1:104" x14ac:dyDescent="0.2">
      <c r="A19" s="175"/>
      <c r="B19" s="176"/>
      <c r="C19" s="222" t="s">
        <v>99</v>
      </c>
      <c r="D19" s="223"/>
      <c r="E19" s="223"/>
      <c r="F19" s="223"/>
      <c r="G19" s="224"/>
      <c r="L19" s="177" t="s">
        <v>99</v>
      </c>
      <c r="O19" s="167">
        <v>3</v>
      </c>
    </row>
    <row r="20" spans="1:104" x14ac:dyDescent="0.2">
      <c r="A20" s="182"/>
      <c r="B20" s="183" t="s">
        <v>78</v>
      </c>
      <c r="C20" s="184" t="str">
        <f>CONCATENATE(B7," ",C7)</f>
        <v>005 1 Vedlejší náklady stavby</v>
      </c>
      <c r="D20" s="185"/>
      <c r="E20" s="186"/>
      <c r="F20" s="187"/>
      <c r="G20" s="188">
        <f>SUM(G7:G19)</f>
        <v>0</v>
      </c>
      <c r="O20" s="167">
        <v>4</v>
      </c>
      <c r="BA20" s="189">
        <f>SUM(BA7:BA19)</f>
        <v>0</v>
      </c>
      <c r="BB20" s="189">
        <f>SUM(BB7:BB19)</f>
        <v>0</v>
      </c>
      <c r="BC20" s="189">
        <f>SUM(BC7:BC19)</f>
        <v>0</v>
      </c>
      <c r="BD20" s="189">
        <f>SUM(BD7:BD19)</f>
        <v>0</v>
      </c>
      <c r="BE20" s="189">
        <f>SUM(BE7:BE19)</f>
        <v>0</v>
      </c>
    </row>
    <row r="21" spans="1:104" x14ac:dyDescent="0.2">
      <c r="A21" s="160" t="s">
        <v>74</v>
      </c>
      <c r="B21" s="161" t="s">
        <v>75</v>
      </c>
      <c r="C21" s="162" t="s">
        <v>76</v>
      </c>
      <c r="D21" s="163"/>
      <c r="E21" s="164"/>
      <c r="F21" s="164"/>
      <c r="G21" s="165"/>
      <c r="H21" s="166"/>
      <c r="I21" s="166"/>
      <c r="O21" s="167">
        <v>1</v>
      </c>
    </row>
    <row r="22" spans="1:104" x14ac:dyDescent="0.2">
      <c r="A22" s="168">
        <v>3</v>
      </c>
      <c r="B22" s="169" t="s">
        <v>100</v>
      </c>
      <c r="C22" s="170" t="s">
        <v>101</v>
      </c>
      <c r="D22" s="171" t="s">
        <v>102</v>
      </c>
      <c r="E22" s="172"/>
      <c r="F22" s="172"/>
      <c r="G22" s="173">
        <f>E22*F22</f>
        <v>0</v>
      </c>
      <c r="O22" s="167">
        <v>2</v>
      </c>
      <c r="AA22" s="145">
        <v>1</v>
      </c>
      <c r="AB22" s="145">
        <v>1</v>
      </c>
      <c r="AC22" s="145">
        <v>1</v>
      </c>
      <c r="AZ22" s="145">
        <v>1</v>
      </c>
      <c r="BA22" s="145">
        <f>IF(AZ22=1,G22,0)</f>
        <v>0</v>
      </c>
      <c r="BB22" s="145">
        <f>IF(AZ22=2,G22,0)</f>
        <v>0</v>
      </c>
      <c r="BC22" s="145">
        <f>IF(AZ22=3,G22,0)</f>
        <v>0</v>
      </c>
      <c r="BD22" s="145">
        <f>IF(AZ22=4,G22,0)</f>
        <v>0</v>
      </c>
      <c r="BE22" s="145">
        <f>IF(AZ22=5,G22,0)</f>
        <v>0</v>
      </c>
      <c r="CA22" s="174">
        <v>1</v>
      </c>
      <c r="CB22" s="174">
        <v>1</v>
      </c>
      <c r="CZ22" s="145">
        <v>0</v>
      </c>
    </row>
    <row r="23" spans="1:104" ht="22.5" x14ac:dyDescent="0.2">
      <c r="A23" s="168">
        <v>4</v>
      </c>
      <c r="B23" s="169" t="s">
        <v>103</v>
      </c>
      <c r="C23" s="170" t="s">
        <v>104</v>
      </c>
      <c r="D23" s="171" t="s">
        <v>102</v>
      </c>
      <c r="E23" s="172"/>
      <c r="F23" s="172"/>
      <c r="G23" s="173">
        <f>E23*F23</f>
        <v>0</v>
      </c>
      <c r="O23" s="167">
        <v>2</v>
      </c>
      <c r="AA23" s="145">
        <v>1</v>
      </c>
      <c r="AB23" s="145">
        <v>1</v>
      </c>
      <c r="AC23" s="145">
        <v>1</v>
      </c>
      <c r="AZ23" s="145">
        <v>1</v>
      </c>
      <c r="BA23" s="145">
        <f>IF(AZ23=1,G23,0)</f>
        <v>0</v>
      </c>
      <c r="BB23" s="145">
        <f>IF(AZ23=2,G23,0)</f>
        <v>0</v>
      </c>
      <c r="BC23" s="145">
        <f>IF(AZ23=3,G23,0)</f>
        <v>0</v>
      </c>
      <c r="BD23" s="145">
        <f>IF(AZ23=4,G23,0)</f>
        <v>0</v>
      </c>
      <c r="BE23" s="145">
        <f>IF(AZ23=5,G23,0)</f>
        <v>0</v>
      </c>
      <c r="CA23" s="174">
        <v>1</v>
      </c>
      <c r="CB23" s="174">
        <v>1</v>
      </c>
      <c r="CZ23" s="145">
        <v>0</v>
      </c>
    </row>
    <row r="24" spans="1:104" x14ac:dyDescent="0.2">
      <c r="A24" s="168">
        <v>5</v>
      </c>
      <c r="B24" s="169" t="s">
        <v>105</v>
      </c>
      <c r="C24" s="170" t="s">
        <v>106</v>
      </c>
      <c r="D24" s="171" t="s">
        <v>102</v>
      </c>
      <c r="E24" s="172"/>
      <c r="F24" s="172"/>
      <c r="G24" s="173">
        <f>E24*F24</f>
        <v>0</v>
      </c>
      <c r="O24" s="167">
        <v>2</v>
      </c>
      <c r="AA24" s="145">
        <v>1</v>
      </c>
      <c r="AB24" s="145">
        <v>1</v>
      </c>
      <c r="AC24" s="145">
        <v>1</v>
      </c>
      <c r="AZ24" s="145">
        <v>1</v>
      </c>
      <c r="BA24" s="145">
        <f>IF(AZ24=1,G24,0)</f>
        <v>0</v>
      </c>
      <c r="BB24" s="145">
        <f>IF(AZ24=2,G24,0)</f>
        <v>0</v>
      </c>
      <c r="BC24" s="145">
        <f>IF(AZ24=3,G24,0)</f>
        <v>0</v>
      </c>
      <c r="BD24" s="145">
        <f>IF(AZ24=4,G24,0)</f>
        <v>0</v>
      </c>
      <c r="BE24" s="145">
        <f>IF(AZ24=5,G24,0)</f>
        <v>0</v>
      </c>
      <c r="CA24" s="174">
        <v>1</v>
      </c>
      <c r="CB24" s="174">
        <v>1</v>
      </c>
      <c r="CZ24" s="145">
        <v>0</v>
      </c>
    </row>
    <row r="25" spans="1:104" x14ac:dyDescent="0.2">
      <c r="A25" s="182"/>
      <c r="B25" s="183" t="s">
        <v>78</v>
      </c>
      <c r="C25" s="184" t="str">
        <f>CONCATENATE(B21," ",C21)</f>
        <v>1 Zemní práce</v>
      </c>
      <c r="D25" s="185"/>
      <c r="E25" s="186"/>
      <c r="F25" s="187"/>
      <c r="G25" s="188">
        <f>SUM(G21:G24)</f>
        <v>0</v>
      </c>
      <c r="O25" s="167">
        <v>4</v>
      </c>
      <c r="BA25" s="189">
        <f>SUM(BA21:BA24)</f>
        <v>0</v>
      </c>
      <c r="BB25" s="189">
        <f>SUM(BB21:BB24)</f>
        <v>0</v>
      </c>
      <c r="BC25" s="189">
        <f>SUM(BC21:BC24)</f>
        <v>0</v>
      </c>
      <c r="BD25" s="189">
        <f>SUM(BD21:BD24)</f>
        <v>0</v>
      </c>
      <c r="BE25" s="189">
        <f>SUM(BE21:BE24)</f>
        <v>0</v>
      </c>
    </row>
    <row r="26" spans="1:104" x14ac:dyDescent="0.2">
      <c r="A26" s="160" t="s">
        <v>74</v>
      </c>
      <c r="B26" s="161" t="s">
        <v>107</v>
      </c>
      <c r="C26" s="162" t="s">
        <v>108</v>
      </c>
      <c r="D26" s="163"/>
      <c r="E26" s="164"/>
      <c r="F26" s="164"/>
      <c r="G26" s="165"/>
      <c r="H26" s="166"/>
      <c r="I26" s="166"/>
      <c r="O26" s="167">
        <v>1</v>
      </c>
    </row>
    <row r="27" spans="1:104" ht="22.5" x14ac:dyDescent="0.2">
      <c r="A27" s="168">
        <v>6</v>
      </c>
      <c r="B27" s="169" t="s">
        <v>109</v>
      </c>
      <c r="C27" s="170" t="s">
        <v>110</v>
      </c>
      <c r="D27" s="171" t="s">
        <v>111</v>
      </c>
      <c r="E27" s="172"/>
      <c r="F27" s="172"/>
      <c r="G27" s="173">
        <f>E27*F27</f>
        <v>0</v>
      </c>
      <c r="O27" s="167">
        <v>2</v>
      </c>
      <c r="AA27" s="145">
        <v>12</v>
      </c>
      <c r="AB27" s="145">
        <v>0</v>
      </c>
      <c r="AC27" s="145">
        <v>62</v>
      </c>
      <c r="AZ27" s="145">
        <v>1</v>
      </c>
      <c r="BA27" s="145">
        <f>IF(AZ27=1,G27,0)</f>
        <v>0</v>
      </c>
      <c r="BB27" s="145">
        <f>IF(AZ27=2,G27,0)</f>
        <v>0</v>
      </c>
      <c r="BC27" s="145">
        <f>IF(AZ27=3,G27,0)</f>
        <v>0</v>
      </c>
      <c r="BD27" s="145">
        <f>IF(AZ27=4,G27,0)</f>
        <v>0</v>
      </c>
      <c r="BE27" s="145">
        <f>IF(AZ27=5,G27,0)</f>
        <v>0</v>
      </c>
      <c r="CA27" s="174">
        <v>12</v>
      </c>
      <c r="CB27" s="174">
        <v>0</v>
      </c>
      <c r="CZ27" s="145">
        <v>0</v>
      </c>
    </row>
    <row r="28" spans="1:104" x14ac:dyDescent="0.2">
      <c r="A28" s="182"/>
      <c r="B28" s="183" t="s">
        <v>78</v>
      </c>
      <c r="C28" s="184" t="str">
        <f>CONCATENATE(B26," ",C26)</f>
        <v>9 Ostatní konstrukce, bourání</v>
      </c>
      <c r="D28" s="185"/>
      <c r="E28" s="186"/>
      <c r="F28" s="187"/>
      <c r="G28" s="188">
        <f>SUM(G26:G27)</f>
        <v>0</v>
      </c>
      <c r="O28" s="167">
        <v>4</v>
      </c>
      <c r="BA28" s="189">
        <f>SUM(BA26:BA27)</f>
        <v>0</v>
      </c>
      <c r="BB28" s="189">
        <f>SUM(BB26:BB27)</f>
        <v>0</v>
      </c>
      <c r="BC28" s="189">
        <f>SUM(BC26:BC27)</f>
        <v>0</v>
      </c>
      <c r="BD28" s="189">
        <f>SUM(BD26:BD27)</f>
        <v>0</v>
      </c>
      <c r="BE28" s="189">
        <f>SUM(BE26:BE27)</f>
        <v>0</v>
      </c>
    </row>
    <row r="29" spans="1:104" x14ac:dyDescent="0.2">
      <c r="A29" s="160" t="s">
        <v>74</v>
      </c>
      <c r="B29" s="161" t="s">
        <v>112</v>
      </c>
      <c r="C29" s="162" t="s">
        <v>113</v>
      </c>
      <c r="D29" s="163"/>
      <c r="E29" s="164"/>
      <c r="F29" s="164"/>
      <c r="G29" s="165"/>
      <c r="H29" s="166"/>
      <c r="I29" s="166"/>
      <c r="O29" s="167">
        <v>1</v>
      </c>
    </row>
    <row r="30" spans="1:104" x14ac:dyDescent="0.2">
      <c r="A30" s="168">
        <v>7</v>
      </c>
      <c r="B30" s="169" t="s">
        <v>114</v>
      </c>
      <c r="C30" s="170" t="s">
        <v>115</v>
      </c>
      <c r="D30" s="171" t="s">
        <v>116</v>
      </c>
      <c r="E30" s="172"/>
      <c r="F30" s="172"/>
      <c r="G30" s="173">
        <f>E30*F30</f>
        <v>0</v>
      </c>
      <c r="O30" s="167">
        <v>2</v>
      </c>
      <c r="AA30" s="145">
        <v>1</v>
      </c>
      <c r="AB30" s="145">
        <v>1</v>
      </c>
      <c r="AC30" s="145">
        <v>1</v>
      </c>
      <c r="AZ30" s="145">
        <v>1</v>
      </c>
      <c r="BA30" s="145">
        <f>IF(AZ30=1,G30,0)</f>
        <v>0</v>
      </c>
      <c r="BB30" s="145">
        <f>IF(AZ30=2,G30,0)</f>
        <v>0</v>
      </c>
      <c r="BC30" s="145">
        <f>IF(AZ30=3,G30,0)</f>
        <v>0</v>
      </c>
      <c r="BD30" s="145">
        <f>IF(AZ30=4,G30,0)</f>
        <v>0</v>
      </c>
      <c r="BE30" s="145">
        <f>IF(AZ30=5,G30,0)</f>
        <v>0</v>
      </c>
      <c r="CA30" s="174">
        <v>1</v>
      </c>
      <c r="CB30" s="174">
        <v>1</v>
      </c>
      <c r="CZ30" s="145">
        <v>0</v>
      </c>
    </row>
    <row r="31" spans="1:104" x14ac:dyDescent="0.2">
      <c r="A31" s="182"/>
      <c r="B31" s="183" t="s">
        <v>78</v>
      </c>
      <c r="C31" s="184" t="str">
        <f>CONCATENATE(B29," ",C29)</f>
        <v>95 Dokončovací konstrukce na pozemních stavbách</v>
      </c>
      <c r="D31" s="185"/>
      <c r="E31" s="186"/>
      <c r="F31" s="187"/>
      <c r="G31" s="188">
        <f>SUM(G29:G30)</f>
        <v>0</v>
      </c>
      <c r="O31" s="167">
        <v>4</v>
      </c>
      <c r="BA31" s="189">
        <f>SUM(BA29:BA30)</f>
        <v>0</v>
      </c>
      <c r="BB31" s="189">
        <f>SUM(BB29:BB30)</f>
        <v>0</v>
      </c>
      <c r="BC31" s="189">
        <f>SUM(BC29:BC30)</f>
        <v>0</v>
      </c>
      <c r="BD31" s="189">
        <f>SUM(BD29:BD30)</f>
        <v>0</v>
      </c>
      <c r="BE31" s="189">
        <f>SUM(BE29:BE30)</f>
        <v>0</v>
      </c>
    </row>
    <row r="32" spans="1:104" x14ac:dyDescent="0.2">
      <c r="A32" s="160" t="s">
        <v>74</v>
      </c>
      <c r="B32" s="161" t="s">
        <v>117</v>
      </c>
      <c r="C32" s="162" t="s">
        <v>118</v>
      </c>
      <c r="D32" s="163"/>
      <c r="E32" s="164"/>
      <c r="F32" s="164"/>
      <c r="G32" s="165"/>
      <c r="H32" s="166"/>
      <c r="I32" s="166"/>
      <c r="O32" s="167">
        <v>1</v>
      </c>
    </row>
    <row r="33" spans="1:104" x14ac:dyDescent="0.2">
      <c r="A33" s="168">
        <v>8</v>
      </c>
      <c r="B33" s="169" t="s">
        <v>119</v>
      </c>
      <c r="C33" s="170" t="s">
        <v>120</v>
      </c>
      <c r="D33" s="171" t="s">
        <v>102</v>
      </c>
      <c r="E33" s="172"/>
      <c r="F33" s="172"/>
      <c r="G33" s="173">
        <f>E33*F33</f>
        <v>0</v>
      </c>
      <c r="O33" s="167">
        <v>2</v>
      </c>
      <c r="AA33" s="145">
        <v>1</v>
      </c>
      <c r="AB33" s="145">
        <v>1</v>
      </c>
      <c r="AC33" s="145">
        <v>1</v>
      </c>
      <c r="AZ33" s="145">
        <v>1</v>
      </c>
      <c r="BA33" s="145">
        <f>IF(AZ33=1,G33,0)</f>
        <v>0</v>
      </c>
      <c r="BB33" s="145">
        <f>IF(AZ33=2,G33,0)</f>
        <v>0</v>
      </c>
      <c r="BC33" s="145">
        <f>IF(AZ33=3,G33,0)</f>
        <v>0</v>
      </c>
      <c r="BD33" s="145">
        <f>IF(AZ33=4,G33,0)</f>
        <v>0</v>
      </c>
      <c r="BE33" s="145">
        <f>IF(AZ33=5,G33,0)</f>
        <v>0</v>
      </c>
      <c r="CA33" s="174">
        <v>1</v>
      </c>
      <c r="CB33" s="174">
        <v>1</v>
      </c>
      <c r="CZ33" s="145">
        <v>2.33E-3</v>
      </c>
    </row>
    <row r="34" spans="1:104" x14ac:dyDescent="0.2">
      <c r="A34" s="175"/>
      <c r="B34" s="178"/>
      <c r="C34" s="225" t="s">
        <v>121</v>
      </c>
      <c r="D34" s="226"/>
      <c r="E34" s="179"/>
      <c r="F34" s="180"/>
      <c r="G34" s="181"/>
      <c r="M34" s="177" t="s">
        <v>121</v>
      </c>
      <c r="O34" s="167"/>
    </row>
    <row r="35" spans="1:104" x14ac:dyDescent="0.2">
      <c r="A35" s="168">
        <v>9</v>
      </c>
      <c r="B35" s="169" t="s">
        <v>122</v>
      </c>
      <c r="C35" s="170" t="s">
        <v>123</v>
      </c>
      <c r="D35" s="171" t="s">
        <v>116</v>
      </c>
      <c r="E35" s="172"/>
      <c r="F35" s="172"/>
      <c r="G35" s="173">
        <f>E35*F35</f>
        <v>0</v>
      </c>
      <c r="O35" s="167">
        <v>2</v>
      </c>
      <c r="AA35" s="145">
        <v>1</v>
      </c>
      <c r="AB35" s="145">
        <v>7</v>
      </c>
      <c r="AC35" s="145">
        <v>7</v>
      </c>
      <c r="AZ35" s="145">
        <v>1</v>
      </c>
      <c r="BA35" s="145">
        <f>IF(AZ35=1,G35,0)</f>
        <v>0</v>
      </c>
      <c r="BB35" s="145">
        <f>IF(AZ35=2,G35,0)</f>
        <v>0</v>
      </c>
      <c r="BC35" s="145">
        <f>IF(AZ35=3,G35,0)</f>
        <v>0</v>
      </c>
      <c r="BD35" s="145">
        <f>IF(AZ35=4,G35,0)</f>
        <v>0</v>
      </c>
      <c r="BE35" s="145">
        <f>IF(AZ35=5,G35,0)</f>
        <v>0</v>
      </c>
      <c r="CA35" s="174">
        <v>1</v>
      </c>
      <c r="CB35" s="174">
        <v>7</v>
      </c>
      <c r="CZ35" s="145">
        <v>0</v>
      </c>
    </row>
    <row r="36" spans="1:104" x14ac:dyDescent="0.2">
      <c r="A36" s="168">
        <v>10</v>
      </c>
      <c r="B36" s="169" t="s">
        <v>124</v>
      </c>
      <c r="C36" s="170" t="s">
        <v>125</v>
      </c>
      <c r="D36" s="171" t="s">
        <v>126</v>
      </c>
      <c r="E36" s="172"/>
      <c r="F36" s="172"/>
      <c r="G36" s="173">
        <f>E36*F36</f>
        <v>0</v>
      </c>
      <c r="O36" s="167">
        <v>2</v>
      </c>
      <c r="AA36" s="145">
        <v>1</v>
      </c>
      <c r="AB36" s="145">
        <v>7</v>
      </c>
      <c r="AC36" s="145">
        <v>7</v>
      </c>
      <c r="AZ36" s="145">
        <v>1</v>
      </c>
      <c r="BA36" s="145">
        <f>IF(AZ36=1,G36,0)</f>
        <v>0</v>
      </c>
      <c r="BB36" s="145">
        <f>IF(AZ36=2,G36,0)</f>
        <v>0</v>
      </c>
      <c r="BC36" s="145">
        <f>IF(AZ36=3,G36,0)</f>
        <v>0</v>
      </c>
      <c r="BD36" s="145">
        <f>IF(AZ36=4,G36,0)</f>
        <v>0</v>
      </c>
      <c r="BE36" s="145">
        <f>IF(AZ36=5,G36,0)</f>
        <v>0</v>
      </c>
      <c r="CA36" s="174">
        <v>1</v>
      </c>
      <c r="CB36" s="174">
        <v>7</v>
      </c>
      <c r="CZ36" s="145">
        <v>1.6000000000000001E-4</v>
      </c>
    </row>
    <row r="37" spans="1:104" x14ac:dyDescent="0.2">
      <c r="A37" s="168">
        <v>11</v>
      </c>
      <c r="B37" s="169" t="s">
        <v>127</v>
      </c>
      <c r="C37" s="170" t="s">
        <v>128</v>
      </c>
      <c r="D37" s="171" t="s">
        <v>126</v>
      </c>
      <c r="E37" s="172"/>
      <c r="F37" s="172"/>
      <c r="G37" s="173">
        <f>E37*F37</f>
        <v>0</v>
      </c>
      <c r="O37" s="167">
        <v>2</v>
      </c>
      <c r="AA37" s="145">
        <v>1</v>
      </c>
      <c r="AB37" s="145">
        <v>7</v>
      </c>
      <c r="AC37" s="145">
        <v>7</v>
      </c>
      <c r="AZ37" s="145">
        <v>1</v>
      </c>
      <c r="BA37" s="145">
        <f>IF(AZ37=1,G37,0)</f>
        <v>0</v>
      </c>
      <c r="BB37" s="145">
        <f>IF(AZ37=2,G37,0)</f>
        <v>0</v>
      </c>
      <c r="BC37" s="145">
        <f>IF(AZ37=3,G37,0)</f>
        <v>0</v>
      </c>
      <c r="BD37" s="145">
        <f>IF(AZ37=4,G37,0)</f>
        <v>0</v>
      </c>
      <c r="BE37" s="145">
        <f>IF(AZ37=5,G37,0)</f>
        <v>0</v>
      </c>
      <c r="CA37" s="174">
        <v>1</v>
      </c>
      <c r="CB37" s="174">
        <v>7</v>
      </c>
      <c r="CZ37" s="145">
        <v>1.6000000000000001E-4</v>
      </c>
    </row>
    <row r="38" spans="1:104" x14ac:dyDescent="0.2">
      <c r="A38" s="168">
        <v>12</v>
      </c>
      <c r="B38" s="169" t="s">
        <v>129</v>
      </c>
      <c r="C38" s="170" t="s">
        <v>130</v>
      </c>
      <c r="D38" s="171" t="s">
        <v>126</v>
      </c>
      <c r="E38" s="172"/>
      <c r="F38" s="172"/>
      <c r="G38" s="173">
        <f>E38*F38</f>
        <v>0</v>
      </c>
      <c r="O38" s="167">
        <v>2</v>
      </c>
      <c r="AA38" s="145">
        <v>1</v>
      </c>
      <c r="AB38" s="145">
        <v>7</v>
      </c>
      <c r="AC38" s="145">
        <v>7</v>
      </c>
      <c r="AZ38" s="145">
        <v>1</v>
      </c>
      <c r="BA38" s="145">
        <f>IF(AZ38=1,G38,0)</f>
        <v>0</v>
      </c>
      <c r="BB38" s="145">
        <f>IF(AZ38=2,G38,0)</f>
        <v>0</v>
      </c>
      <c r="BC38" s="145">
        <f>IF(AZ38=3,G38,0)</f>
        <v>0</v>
      </c>
      <c r="BD38" s="145">
        <f>IF(AZ38=4,G38,0)</f>
        <v>0</v>
      </c>
      <c r="BE38" s="145">
        <f>IF(AZ38=5,G38,0)</f>
        <v>0</v>
      </c>
      <c r="CA38" s="174">
        <v>1</v>
      </c>
      <c r="CB38" s="174">
        <v>7</v>
      </c>
      <c r="CZ38" s="145">
        <v>1.6000000000000001E-4</v>
      </c>
    </row>
    <row r="39" spans="1:104" x14ac:dyDescent="0.2">
      <c r="A39" s="168">
        <v>13</v>
      </c>
      <c r="B39" s="169" t="s">
        <v>131</v>
      </c>
      <c r="C39" s="170" t="s">
        <v>132</v>
      </c>
      <c r="D39" s="171" t="s">
        <v>133</v>
      </c>
      <c r="E39" s="172"/>
      <c r="F39" s="172"/>
      <c r="G39" s="173">
        <f>E39*F39</f>
        <v>0</v>
      </c>
      <c r="O39" s="167">
        <v>2</v>
      </c>
      <c r="AA39" s="145">
        <v>1</v>
      </c>
      <c r="AB39" s="145">
        <v>7</v>
      </c>
      <c r="AC39" s="145">
        <v>7</v>
      </c>
      <c r="AZ39" s="145">
        <v>1</v>
      </c>
      <c r="BA39" s="145">
        <f>IF(AZ39=1,G39,0)</f>
        <v>0</v>
      </c>
      <c r="BB39" s="145">
        <f>IF(AZ39=2,G39,0)</f>
        <v>0</v>
      </c>
      <c r="BC39" s="145">
        <f>IF(AZ39=3,G39,0)</f>
        <v>0</v>
      </c>
      <c r="BD39" s="145">
        <f>IF(AZ39=4,G39,0)</f>
        <v>0</v>
      </c>
      <c r="BE39" s="145">
        <f>IF(AZ39=5,G39,0)</f>
        <v>0</v>
      </c>
      <c r="CA39" s="174">
        <v>1</v>
      </c>
      <c r="CB39" s="174">
        <v>7</v>
      </c>
      <c r="CZ39" s="145">
        <v>5.0000000000000002E-5</v>
      </c>
    </row>
    <row r="40" spans="1:104" x14ac:dyDescent="0.2">
      <c r="A40" s="175"/>
      <c r="B40" s="178"/>
      <c r="C40" s="225" t="s">
        <v>134</v>
      </c>
      <c r="D40" s="226"/>
      <c r="E40" s="179"/>
      <c r="F40" s="180"/>
      <c r="G40" s="181"/>
      <c r="M40" s="177" t="s">
        <v>134</v>
      </c>
      <c r="O40" s="167"/>
    </row>
    <row r="41" spans="1:104" x14ac:dyDescent="0.2">
      <c r="A41" s="168">
        <v>14</v>
      </c>
      <c r="B41" s="169" t="s">
        <v>135</v>
      </c>
      <c r="C41" s="170" t="s">
        <v>136</v>
      </c>
      <c r="D41" s="171" t="s">
        <v>77</v>
      </c>
      <c r="E41" s="172"/>
      <c r="F41" s="172"/>
      <c r="G41" s="173">
        <f>E41*F41</f>
        <v>0</v>
      </c>
      <c r="O41" s="167">
        <v>2</v>
      </c>
      <c r="AA41" s="145">
        <v>12</v>
      </c>
      <c r="AB41" s="145">
        <v>0</v>
      </c>
      <c r="AC41" s="145">
        <v>50</v>
      </c>
      <c r="AZ41" s="145">
        <v>1</v>
      </c>
      <c r="BA41" s="145">
        <f>IF(AZ41=1,G41,0)</f>
        <v>0</v>
      </c>
      <c r="BB41" s="145">
        <f>IF(AZ41=2,G41,0)</f>
        <v>0</v>
      </c>
      <c r="BC41" s="145">
        <f>IF(AZ41=3,G41,0)</f>
        <v>0</v>
      </c>
      <c r="BD41" s="145">
        <f>IF(AZ41=4,G41,0)</f>
        <v>0</v>
      </c>
      <c r="BE41" s="145">
        <f>IF(AZ41=5,G41,0)</f>
        <v>0</v>
      </c>
      <c r="CA41" s="174">
        <v>12</v>
      </c>
      <c r="CB41" s="174">
        <v>0</v>
      </c>
      <c r="CZ41" s="145">
        <v>0</v>
      </c>
    </row>
    <row r="42" spans="1:104" x14ac:dyDescent="0.2">
      <c r="A42" s="182"/>
      <c r="B42" s="183" t="s">
        <v>78</v>
      </c>
      <c r="C42" s="184" t="str">
        <f>CONCATENATE(B32," ",C32)</f>
        <v>96 Bourání konstrukcí</v>
      </c>
      <c r="D42" s="185"/>
      <c r="E42" s="186"/>
      <c r="F42" s="187"/>
      <c r="G42" s="188">
        <f>SUM(G32:G41)</f>
        <v>0</v>
      </c>
      <c r="O42" s="167">
        <v>4</v>
      </c>
      <c r="BA42" s="189">
        <f>SUM(BA32:BA41)</f>
        <v>0</v>
      </c>
      <c r="BB42" s="189">
        <f>SUM(BB32:BB41)</f>
        <v>0</v>
      </c>
      <c r="BC42" s="189">
        <f>SUM(BC32:BC41)</f>
        <v>0</v>
      </c>
      <c r="BD42" s="189">
        <f>SUM(BD32:BD41)</f>
        <v>0</v>
      </c>
      <c r="BE42" s="189">
        <f>SUM(BE32:BE41)</f>
        <v>0</v>
      </c>
    </row>
    <row r="43" spans="1:104" x14ac:dyDescent="0.2">
      <c r="A43" s="160" t="s">
        <v>74</v>
      </c>
      <c r="B43" s="161" t="s">
        <v>137</v>
      </c>
      <c r="C43" s="162" t="s">
        <v>138</v>
      </c>
      <c r="D43" s="163"/>
      <c r="E43" s="164"/>
      <c r="F43" s="164"/>
      <c r="G43" s="165"/>
      <c r="H43" s="166"/>
      <c r="I43" s="166"/>
      <c r="O43" s="167">
        <v>1</v>
      </c>
    </row>
    <row r="44" spans="1:104" x14ac:dyDescent="0.2">
      <c r="A44" s="168">
        <v>15</v>
      </c>
      <c r="B44" s="169" t="s">
        <v>139</v>
      </c>
      <c r="C44" s="170" t="s">
        <v>140</v>
      </c>
      <c r="D44" s="171"/>
      <c r="E44" s="172">
        <v>0</v>
      </c>
      <c r="F44" s="172">
        <v>0</v>
      </c>
      <c r="G44" s="173">
        <f>E44*F44</f>
        <v>0</v>
      </c>
      <c r="O44" s="167">
        <v>2</v>
      </c>
      <c r="AA44" s="145">
        <v>12</v>
      </c>
      <c r="AB44" s="145">
        <v>0</v>
      </c>
      <c r="AC44" s="145">
        <v>3</v>
      </c>
      <c r="AZ44" s="145">
        <v>2</v>
      </c>
      <c r="BA44" s="145">
        <f>IF(AZ44=1,G44,0)</f>
        <v>0</v>
      </c>
      <c r="BB44" s="145">
        <f>IF(AZ44=2,G44,0)</f>
        <v>0</v>
      </c>
      <c r="BC44" s="145">
        <f>IF(AZ44=3,G44,0)</f>
        <v>0</v>
      </c>
      <c r="BD44" s="145">
        <f>IF(AZ44=4,G44,0)</f>
        <v>0</v>
      </c>
      <c r="BE44" s="145">
        <f>IF(AZ44=5,G44,0)</f>
        <v>0</v>
      </c>
      <c r="CA44" s="174">
        <v>12</v>
      </c>
      <c r="CB44" s="174">
        <v>0</v>
      </c>
      <c r="CZ44" s="145">
        <v>0</v>
      </c>
    </row>
    <row r="45" spans="1:104" ht="33.75" x14ac:dyDescent="0.2">
      <c r="A45" s="175"/>
      <c r="B45" s="176"/>
      <c r="C45" s="222" t="s">
        <v>141</v>
      </c>
      <c r="D45" s="223"/>
      <c r="E45" s="223"/>
      <c r="F45" s="223"/>
      <c r="G45" s="224"/>
      <c r="L45" s="177" t="s">
        <v>141</v>
      </c>
      <c r="O45" s="167">
        <v>3</v>
      </c>
    </row>
    <row r="46" spans="1:104" ht="22.5" x14ac:dyDescent="0.2">
      <c r="A46" s="175"/>
      <c r="B46" s="176"/>
      <c r="C46" s="222" t="s">
        <v>142</v>
      </c>
      <c r="D46" s="223"/>
      <c r="E46" s="223"/>
      <c r="F46" s="223"/>
      <c r="G46" s="224"/>
      <c r="L46" s="177" t="s">
        <v>142</v>
      </c>
      <c r="O46" s="167">
        <v>3</v>
      </c>
    </row>
    <row r="47" spans="1:104" x14ac:dyDescent="0.2">
      <c r="A47" s="175"/>
      <c r="B47" s="176"/>
      <c r="C47" s="222" t="s">
        <v>143</v>
      </c>
      <c r="D47" s="223"/>
      <c r="E47" s="223"/>
      <c r="F47" s="223"/>
      <c r="G47" s="224"/>
      <c r="L47" s="177" t="s">
        <v>143</v>
      </c>
      <c r="O47" s="167">
        <v>3</v>
      </c>
    </row>
    <row r="48" spans="1:104" x14ac:dyDescent="0.2">
      <c r="A48" s="168">
        <v>16</v>
      </c>
      <c r="B48" s="169" t="s">
        <v>144</v>
      </c>
      <c r="C48" s="170" t="s">
        <v>145</v>
      </c>
      <c r="D48" s="171" t="s">
        <v>116</v>
      </c>
      <c r="E48" s="172"/>
      <c r="F48" s="172"/>
      <c r="G48" s="173">
        <f>E48*F48</f>
        <v>0</v>
      </c>
      <c r="O48" s="167">
        <v>2</v>
      </c>
      <c r="AA48" s="145">
        <v>1</v>
      </c>
      <c r="AB48" s="145">
        <v>7</v>
      </c>
      <c r="AC48" s="145">
        <v>7</v>
      </c>
      <c r="AZ48" s="145">
        <v>2</v>
      </c>
      <c r="BA48" s="145">
        <f>IF(AZ48=1,G48,0)</f>
        <v>0</v>
      </c>
      <c r="BB48" s="145">
        <f>IF(AZ48=2,G48,0)</f>
        <v>0</v>
      </c>
      <c r="BC48" s="145">
        <f>IF(AZ48=3,G48,0)</f>
        <v>0</v>
      </c>
      <c r="BD48" s="145">
        <f>IF(AZ48=4,G48,0)</f>
        <v>0</v>
      </c>
      <c r="BE48" s="145">
        <f>IF(AZ48=5,G48,0)</f>
        <v>0</v>
      </c>
      <c r="CA48" s="174">
        <v>1</v>
      </c>
      <c r="CB48" s="174">
        <v>7</v>
      </c>
      <c r="CZ48" s="145">
        <v>0</v>
      </c>
    </row>
    <row r="49" spans="1:104" x14ac:dyDescent="0.2">
      <c r="A49" s="175"/>
      <c r="B49" s="178"/>
      <c r="C49" s="225" t="s">
        <v>146</v>
      </c>
      <c r="D49" s="226"/>
      <c r="E49" s="179"/>
      <c r="F49" s="180"/>
      <c r="G49" s="181"/>
      <c r="M49" s="177" t="s">
        <v>146</v>
      </c>
      <c r="O49" s="167"/>
    </row>
    <row r="50" spans="1:104" x14ac:dyDescent="0.2">
      <c r="A50" s="168">
        <v>17</v>
      </c>
      <c r="B50" s="169" t="s">
        <v>147</v>
      </c>
      <c r="C50" s="170" t="s">
        <v>148</v>
      </c>
      <c r="D50" s="171" t="s">
        <v>126</v>
      </c>
      <c r="E50" s="172"/>
      <c r="F50" s="172"/>
      <c r="G50" s="173">
        <f>E50*F50</f>
        <v>0</v>
      </c>
      <c r="O50" s="167">
        <v>2</v>
      </c>
      <c r="AA50" s="145">
        <v>1</v>
      </c>
      <c r="AB50" s="145">
        <v>7</v>
      </c>
      <c r="AC50" s="145">
        <v>7</v>
      </c>
      <c r="AZ50" s="145">
        <v>2</v>
      </c>
      <c r="BA50" s="145">
        <f>IF(AZ50=1,G50,0)</f>
        <v>0</v>
      </c>
      <c r="BB50" s="145">
        <f>IF(AZ50=2,G50,0)</f>
        <v>0</v>
      </c>
      <c r="BC50" s="145">
        <f>IF(AZ50=3,G50,0)</f>
        <v>0</v>
      </c>
      <c r="BD50" s="145">
        <f>IF(AZ50=4,G50,0)</f>
        <v>0</v>
      </c>
      <c r="BE50" s="145">
        <f>IF(AZ50=5,G50,0)</f>
        <v>0</v>
      </c>
      <c r="CA50" s="174">
        <v>1</v>
      </c>
      <c r="CB50" s="174">
        <v>7</v>
      </c>
      <c r="CZ50" s="145">
        <v>2.5500000000000002E-3</v>
      </c>
    </row>
    <row r="51" spans="1:104" x14ac:dyDescent="0.2">
      <c r="A51" s="175"/>
      <c r="B51" s="178"/>
      <c r="C51" s="225" t="s">
        <v>149</v>
      </c>
      <c r="D51" s="226"/>
      <c r="E51" s="179"/>
      <c r="F51" s="180"/>
      <c r="G51" s="181"/>
      <c r="M51" s="177" t="s">
        <v>149</v>
      </c>
      <c r="O51" s="167"/>
    </row>
    <row r="52" spans="1:104" x14ac:dyDescent="0.2">
      <c r="A52" s="175"/>
      <c r="B52" s="178"/>
      <c r="C52" s="225" t="s">
        <v>150</v>
      </c>
      <c r="D52" s="226"/>
      <c r="E52" s="179"/>
      <c r="F52" s="180"/>
      <c r="G52" s="181"/>
      <c r="M52" s="177" t="s">
        <v>150</v>
      </c>
      <c r="O52" s="167"/>
    </row>
    <row r="53" spans="1:104" x14ac:dyDescent="0.2">
      <c r="A53" s="168">
        <v>18</v>
      </c>
      <c r="B53" s="169" t="s">
        <v>151</v>
      </c>
      <c r="C53" s="170" t="s">
        <v>152</v>
      </c>
      <c r="D53" s="171" t="s">
        <v>126</v>
      </c>
      <c r="E53" s="172"/>
      <c r="F53" s="172"/>
      <c r="G53" s="173">
        <f>E53*F53</f>
        <v>0</v>
      </c>
      <c r="O53" s="167">
        <v>2</v>
      </c>
      <c r="AA53" s="145">
        <v>1</v>
      </c>
      <c r="AB53" s="145">
        <v>7</v>
      </c>
      <c r="AC53" s="145">
        <v>7</v>
      </c>
      <c r="AZ53" s="145">
        <v>2</v>
      </c>
      <c r="BA53" s="145">
        <f>IF(AZ53=1,G53,0)</f>
        <v>0</v>
      </c>
      <c r="BB53" s="145">
        <f>IF(AZ53=2,G53,0)</f>
        <v>0</v>
      </c>
      <c r="BC53" s="145">
        <f>IF(AZ53=3,G53,0)</f>
        <v>0</v>
      </c>
      <c r="BD53" s="145">
        <f>IF(AZ53=4,G53,0)</f>
        <v>0</v>
      </c>
      <c r="BE53" s="145">
        <f>IF(AZ53=5,G53,0)</f>
        <v>0</v>
      </c>
      <c r="CA53" s="174">
        <v>1</v>
      </c>
      <c r="CB53" s="174">
        <v>7</v>
      </c>
      <c r="CZ53" s="145">
        <v>2.5500000000000002E-3</v>
      </c>
    </row>
    <row r="54" spans="1:104" x14ac:dyDescent="0.2">
      <c r="A54" s="175"/>
      <c r="B54" s="178"/>
      <c r="C54" s="225" t="s">
        <v>153</v>
      </c>
      <c r="D54" s="226"/>
      <c r="E54" s="179"/>
      <c r="F54" s="180"/>
      <c r="G54" s="181"/>
      <c r="M54" s="177" t="s">
        <v>153</v>
      </c>
      <c r="O54" s="167"/>
    </row>
    <row r="55" spans="1:104" x14ac:dyDescent="0.2">
      <c r="A55" s="175"/>
      <c r="B55" s="178"/>
      <c r="C55" s="225" t="s">
        <v>154</v>
      </c>
      <c r="D55" s="226"/>
      <c r="E55" s="179"/>
      <c r="F55" s="180"/>
      <c r="G55" s="181"/>
      <c r="M55" s="177" t="s">
        <v>154</v>
      </c>
      <c r="O55" s="167"/>
    </row>
    <row r="56" spans="1:104" x14ac:dyDescent="0.2">
      <c r="A56" s="168">
        <v>19</v>
      </c>
      <c r="B56" s="169" t="s">
        <v>155</v>
      </c>
      <c r="C56" s="170" t="s">
        <v>156</v>
      </c>
      <c r="D56" s="171" t="s">
        <v>102</v>
      </c>
      <c r="E56" s="172"/>
      <c r="F56" s="172"/>
      <c r="G56" s="173">
        <f>E56*F56</f>
        <v>0</v>
      </c>
      <c r="O56" s="167">
        <v>2</v>
      </c>
      <c r="AA56" s="145">
        <v>12</v>
      </c>
      <c r="AB56" s="145">
        <v>0</v>
      </c>
      <c r="AC56" s="145">
        <v>7</v>
      </c>
      <c r="AZ56" s="145">
        <v>2</v>
      </c>
      <c r="BA56" s="145">
        <f>IF(AZ56=1,G56,0)</f>
        <v>0</v>
      </c>
      <c r="BB56" s="145">
        <f>IF(AZ56=2,G56,0)</f>
        <v>0</v>
      </c>
      <c r="BC56" s="145">
        <f>IF(AZ56=3,G56,0)</f>
        <v>0</v>
      </c>
      <c r="BD56" s="145">
        <f>IF(AZ56=4,G56,0)</f>
        <v>0</v>
      </c>
      <c r="BE56" s="145">
        <f>IF(AZ56=5,G56,0)</f>
        <v>0</v>
      </c>
      <c r="CA56" s="174">
        <v>12</v>
      </c>
      <c r="CB56" s="174">
        <v>0</v>
      </c>
      <c r="CZ56" s="145">
        <v>0</v>
      </c>
    </row>
    <row r="57" spans="1:104" x14ac:dyDescent="0.2">
      <c r="A57" s="175"/>
      <c r="B57" s="178"/>
      <c r="C57" s="225" t="s">
        <v>157</v>
      </c>
      <c r="D57" s="226"/>
      <c r="E57" s="179"/>
      <c r="F57" s="180"/>
      <c r="G57" s="181"/>
      <c r="M57" s="177" t="s">
        <v>157</v>
      </c>
      <c r="O57" s="167"/>
    </row>
    <row r="58" spans="1:104" x14ac:dyDescent="0.2">
      <c r="A58" s="175"/>
      <c r="B58" s="178"/>
      <c r="C58" s="225" t="s">
        <v>158</v>
      </c>
      <c r="D58" s="226"/>
      <c r="E58" s="179"/>
      <c r="F58" s="180"/>
      <c r="G58" s="181"/>
      <c r="M58" s="177" t="s">
        <v>158</v>
      </c>
      <c r="O58" s="167"/>
    </row>
    <row r="59" spans="1:104" x14ac:dyDescent="0.2">
      <c r="A59" s="175"/>
      <c r="B59" s="178"/>
      <c r="C59" s="225" t="s">
        <v>159</v>
      </c>
      <c r="D59" s="226"/>
      <c r="E59" s="179"/>
      <c r="F59" s="180"/>
      <c r="G59" s="181"/>
      <c r="M59" s="177" t="s">
        <v>159</v>
      </c>
      <c r="O59" s="167"/>
    </row>
    <row r="60" spans="1:104" x14ac:dyDescent="0.2">
      <c r="A60" s="175"/>
      <c r="B60" s="178"/>
      <c r="C60" s="225" t="s">
        <v>160</v>
      </c>
      <c r="D60" s="226"/>
      <c r="E60" s="179"/>
      <c r="F60" s="180"/>
      <c r="G60" s="181"/>
      <c r="M60" s="177" t="s">
        <v>160</v>
      </c>
      <c r="O60" s="167"/>
    </row>
    <row r="61" spans="1:104" ht="22.5" x14ac:dyDescent="0.2">
      <c r="A61" s="168">
        <v>20</v>
      </c>
      <c r="B61" s="169" t="s">
        <v>161</v>
      </c>
      <c r="C61" s="170" t="s">
        <v>162</v>
      </c>
      <c r="D61" s="171" t="s">
        <v>116</v>
      </c>
      <c r="E61" s="172"/>
      <c r="F61" s="172"/>
      <c r="G61" s="173">
        <f>E61*F61</f>
        <v>0</v>
      </c>
      <c r="O61" s="167">
        <v>2</v>
      </c>
      <c r="AA61" s="145">
        <v>12</v>
      </c>
      <c r="AB61" s="145">
        <v>0</v>
      </c>
      <c r="AC61" s="145">
        <v>5</v>
      </c>
      <c r="AZ61" s="145">
        <v>2</v>
      </c>
      <c r="BA61" s="145">
        <f>IF(AZ61=1,G61,0)</f>
        <v>0</v>
      </c>
      <c r="BB61" s="145">
        <f>IF(AZ61=2,G61,0)</f>
        <v>0</v>
      </c>
      <c r="BC61" s="145">
        <f>IF(AZ61=3,G61,0)</f>
        <v>0</v>
      </c>
      <c r="BD61" s="145">
        <f>IF(AZ61=4,G61,0)</f>
        <v>0</v>
      </c>
      <c r="BE61" s="145">
        <f>IF(AZ61=5,G61,0)</f>
        <v>0</v>
      </c>
      <c r="CA61" s="174">
        <v>12</v>
      </c>
      <c r="CB61" s="174">
        <v>0</v>
      </c>
      <c r="CZ61" s="145">
        <v>0</v>
      </c>
    </row>
    <row r="62" spans="1:104" x14ac:dyDescent="0.2">
      <c r="A62" s="175"/>
      <c r="B62" s="178"/>
      <c r="C62" s="225" t="s">
        <v>163</v>
      </c>
      <c r="D62" s="226"/>
      <c r="E62" s="179"/>
      <c r="F62" s="180"/>
      <c r="G62" s="181"/>
      <c r="M62" s="177" t="s">
        <v>163</v>
      </c>
      <c r="O62" s="167"/>
    </row>
    <row r="63" spans="1:104" x14ac:dyDescent="0.2">
      <c r="A63" s="168">
        <v>21</v>
      </c>
      <c r="B63" s="169" t="s">
        <v>164</v>
      </c>
      <c r="C63" s="170" t="s">
        <v>165</v>
      </c>
      <c r="D63" s="171" t="s">
        <v>116</v>
      </c>
      <c r="E63" s="172"/>
      <c r="F63" s="172"/>
      <c r="G63" s="173">
        <f>E63*F63</f>
        <v>0</v>
      </c>
      <c r="O63" s="167">
        <v>2</v>
      </c>
      <c r="AA63" s="145">
        <v>12</v>
      </c>
      <c r="AB63" s="145">
        <v>0</v>
      </c>
      <c r="AC63" s="145">
        <v>10</v>
      </c>
      <c r="AZ63" s="145">
        <v>2</v>
      </c>
      <c r="BA63" s="145">
        <f>IF(AZ63=1,G63,0)</f>
        <v>0</v>
      </c>
      <c r="BB63" s="145">
        <f>IF(AZ63=2,G63,0)</f>
        <v>0</v>
      </c>
      <c r="BC63" s="145">
        <f>IF(AZ63=3,G63,0)</f>
        <v>0</v>
      </c>
      <c r="BD63" s="145">
        <f>IF(AZ63=4,G63,0)</f>
        <v>0</v>
      </c>
      <c r="BE63" s="145">
        <f>IF(AZ63=5,G63,0)</f>
        <v>0</v>
      </c>
      <c r="CA63" s="174">
        <v>12</v>
      </c>
      <c r="CB63" s="174">
        <v>0</v>
      </c>
      <c r="CZ63" s="145">
        <v>0</v>
      </c>
    </row>
    <row r="64" spans="1:104" x14ac:dyDescent="0.2">
      <c r="A64" s="175"/>
      <c r="B64" s="176"/>
      <c r="C64" s="222" t="s">
        <v>166</v>
      </c>
      <c r="D64" s="223"/>
      <c r="E64" s="223"/>
      <c r="F64" s="223"/>
      <c r="G64" s="224"/>
      <c r="L64" s="177" t="s">
        <v>166</v>
      </c>
      <c r="O64" s="167">
        <v>3</v>
      </c>
    </row>
    <row r="65" spans="1:104" x14ac:dyDescent="0.2">
      <c r="A65" s="175"/>
      <c r="B65" s="178"/>
      <c r="C65" s="225" t="s">
        <v>167</v>
      </c>
      <c r="D65" s="226"/>
      <c r="E65" s="179"/>
      <c r="F65" s="180"/>
      <c r="G65" s="181"/>
      <c r="M65" s="177" t="s">
        <v>167</v>
      </c>
      <c r="O65" s="167"/>
    </row>
    <row r="66" spans="1:104" x14ac:dyDescent="0.2">
      <c r="A66" s="168">
        <v>22</v>
      </c>
      <c r="B66" s="169" t="s">
        <v>168</v>
      </c>
      <c r="C66" s="170" t="s">
        <v>169</v>
      </c>
      <c r="D66" s="171" t="s">
        <v>102</v>
      </c>
      <c r="E66" s="172"/>
      <c r="F66" s="172"/>
      <c r="G66" s="173">
        <f>E66*F66</f>
        <v>0</v>
      </c>
      <c r="O66" s="167">
        <v>2</v>
      </c>
      <c r="AA66" s="145">
        <v>3</v>
      </c>
      <c r="AB66" s="145">
        <v>7</v>
      </c>
      <c r="AC66" s="145" t="s">
        <v>168</v>
      </c>
      <c r="AZ66" s="145">
        <v>2</v>
      </c>
      <c r="BA66" s="145">
        <f>IF(AZ66=1,G66,0)</f>
        <v>0</v>
      </c>
      <c r="BB66" s="145">
        <f>IF(AZ66=2,G66,0)</f>
        <v>0</v>
      </c>
      <c r="BC66" s="145">
        <f>IF(AZ66=3,G66,0)</f>
        <v>0</v>
      </c>
      <c r="BD66" s="145">
        <f>IF(AZ66=4,G66,0)</f>
        <v>0</v>
      </c>
      <c r="BE66" s="145">
        <f>IF(AZ66=5,G66,0)</f>
        <v>0</v>
      </c>
      <c r="CA66" s="174">
        <v>3</v>
      </c>
      <c r="CB66" s="174">
        <v>7</v>
      </c>
      <c r="CZ66" s="145">
        <v>0.77</v>
      </c>
    </row>
    <row r="67" spans="1:104" x14ac:dyDescent="0.2">
      <c r="A67" s="175"/>
      <c r="B67" s="178"/>
      <c r="C67" s="225" t="s">
        <v>170</v>
      </c>
      <c r="D67" s="226"/>
      <c r="E67" s="179"/>
      <c r="F67" s="180"/>
      <c r="G67" s="181"/>
      <c r="M67" s="177" t="s">
        <v>170</v>
      </c>
      <c r="O67" s="167"/>
    </row>
    <row r="68" spans="1:104" x14ac:dyDescent="0.2">
      <c r="A68" s="168">
        <v>23</v>
      </c>
      <c r="B68" s="169" t="s">
        <v>171</v>
      </c>
      <c r="C68" s="170" t="s">
        <v>172</v>
      </c>
      <c r="D68" s="171" t="s">
        <v>62</v>
      </c>
      <c r="E68" s="172"/>
      <c r="F68" s="172"/>
      <c r="G68" s="173">
        <f>E68*F68</f>
        <v>0</v>
      </c>
      <c r="O68" s="167">
        <v>2</v>
      </c>
      <c r="AA68" s="145">
        <v>7</v>
      </c>
      <c r="AB68" s="145">
        <v>1002</v>
      </c>
      <c r="AC68" s="145">
        <v>5</v>
      </c>
      <c r="AZ68" s="145">
        <v>2</v>
      </c>
      <c r="BA68" s="145">
        <f>IF(AZ68=1,G68,0)</f>
        <v>0</v>
      </c>
      <c r="BB68" s="145">
        <f>IF(AZ68=2,G68,0)</f>
        <v>0</v>
      </c>
      <c r="BC68" s="145">
        <f>IF(AZ68=3,G68,0)</f>
        <v>0</v>
      </c>
      <c r="BD68" s="145">
        <f>IF(AZ68=4,G68,0)</f>
        <v>0</v>
      </c>
      <c r="BE68" s="145">
        <f>IF(AZ68=5,G68,0)</f>
        <v>0</v>
      </c>
      <c r="CA68" s="174">
        <v>7</v>
      </c>
      <c r="CB68" s="174">
        <v>1002</v>
      </c>
      <c r="CZ68" s="145">
        <v>0</v>
      </c>
    </row>
    <row r="69" spans="1:104" x14ac:dyDescent="0.2">
      <c r="A69" s="182"/>
      <c r="B69" s="183" t="s">
        <v>78</v>
      </c>
      <c r="C69" s="184" t="str">
        <f>CONCATENATE(B43," ",C43)</f>
        <v>762 Konstrukce tesařské</v>
      </c>
      <c r="D69" s="185"/>
      <c r="E69" s="186"/>
      <c r="F69" s="187"/>
      <c r="G69" s="188">
        <f>SUM(G43:G68)</f>
        <v>0</v>
      </c>
      <c r="O69" s="167">
        <v>4</v>
      </c>
      <c r="BA69" s="189">
        <f>SUM(BA43:BA68)</f>
        <v>0</v>
      </c>
      <c r="BB69" s="189">
        <f>SUM(BB43:BB68)</f>
        <v>0</v>
      </c>
      <c r="BC69" s="189">
        <f>SUM(BC43:BC68)</f>
        <v>0</v>
      </c>
      <c r="BD69" s="189">
        <f>SUM(BD43:BD68)</f>
        <v>0</v>
      </c>
      <c r="BE69" s="189">
        <f>SUM(BE43:BE68)</f>
        <v>0</v>
      </c>
    </row>
    <row r="70" spans="1:104" x14ac:dyDescent="0.2">
      <c r="A70" s="160" t="s">
        <v>74</v>
      </c>
      <c r="B70" s="161" t="s">
        <v>173</v>
      </c>
      <c r="C70" s="162" t="s">
        <v>174</v>
      </c>
      <c r="D70" s="163"/>
      <c r="E70" s="164"/>
      <c r="F70" s="164"/>
      <c r="G70" s="165"/>
      <c r="H70" s="166"/>
      <c r="I70" s="166"/>
      <c r="O70" s="167">
        <v>1</v>
      </c>
    </row>
    <row r="71" spans="1:104" x14ac:dyDescent="0.2">
      <c r="A71" s="168">
        <v>24</v>
      </c>
      <c r="B71" s="169" t="s">
        <v>175</v>
      </c>
      <c r="C71" s="170" t="s">
        <v>140</v>
      </c>
      <c r="D71" s="171"/>
      <c r="E71" s="172">
        <v>0</v>
      </c>
      <c r="F71" s="172">
        <v>0</v>
      </c>
      <c r="G71" s="173">
        <f>E71*F71</f>
        <v>0</v>
      </c>
      <c r="O71" s="167">
        <v>2</v>
      </c>
      <c r="AA71" s="145">
        <v>12</v>
      </c>
      <c r="AB71" s="145">
        <v>0</v>
      </c>
      <c r="AC71" s="145">
        <v>11</v>
      </c>
      <c r="AZ71" s="145">
        <v>2</v>
      </c>
      <c r="BA71" s="145">
        <f>IF(AZ71=1,G71,0)</f>
        <v>0</v>
      </c>
      <c r="BB71" s="145">
        <f>IF(AZ71=2,G71,0)</f>
        <v>0</v>
      </c>
      <c r="BC71" s="145">
        <f>IF(AZ71=3,G71,0)</f>
        <v>0</v>
      </c>
      <c r="BD71" s="145">
        <f>IF(AZ71=4,G71,0)</f>
        <v>0</v>
      </c>
      <c r="BE71" s="145">
        <f>IF(AZ71=5,G71,0)</f>
        <v>0</v>
      </c>
      <c r="CA71" s="174">
        <v>12</v>
      </c>
      <c r="CB71" s="174">
        <v>0</v>
      </c>
      <c r="CZ71" s="145">
        <v>0</v>
      </c>
    </row>
    <row r="72" spans="1:104" ht="33.75" x14ac:dyDescent="0.2">
      <c r="A72" s="175"/>
      <c r="B72" s="176"/>
      <c r="C72" s="222" t="s">
        <v>141</v>
      </c>
      <c r="D72" s="223"/>
      <c r="E72" s="223"/>
      <c r="F72" s="223"/>
      <c r="G72" s="224"/>
      <c r="L72" s="177" t="s">
        <v>141</v>
      </c>
      <c r="O72" s="167">
        <v>3</v>
      </c>
    </row>
    <row r="73" spans="1:104" ht="22.5" x14ac:dyDescent="0.2">
      <c r="A73" s="175"/>
      <c r="B73" s="176"/>
      <c r="C73" s="222" t="s">
        <v>176</v>
      </c>
      <c r="D73" s="223"/>
      <c r="E73" s="223"/>
      <c r="F73" s="223"/>
      <c r="G73" s="224"/>
      <c r="L73" s="177" t="s">
        <v>176</v>
      </c>
      <c r="O73" s="167">
        <v>3</v>
      </c>
    </row>
    <row r="74" spans="1:104" x14ac:dyDescent="0.2">
      <c r="A74" s="175"/>
      <c r="B74" s="176"/>
      <c r="C74" s="222" t="s">
        <v>143</v>
      </c>
      <c r="D74" s="223"/>
      <c r="E74" s="223"/>
      <c r="F74" s="223"/>
      <c r="G74" s="224"/>
      <c r="L74" s="177" t="s">
        <v>143</v>
      </c>
      <c r="O74" s="167">
        <v>3</v>
      </c>
    </row>
    <row r="75" spans="1:104" ht="22.5" x14ac:dyDescent="0.2">
      <c r="A75" s="168">
        <v>25</v>
      </c>
      <c r="B75" s="169" t="s">
        <v>177</v>
      </c>
      <c r="C75" s="170" t="s">
        <v>178</v>
      </c>
      <c r="D75" s="171" t="s">
        <v>133</v>
      </c>
      <c r="E75" s="172">
        <v>3078.9830000000002</v>
      </c>
      <c r="F75" s="172"/>
      <c r="G75" s="173">
        <f>E75*F75</f>
        <v>0</v>
      </c>
      <c r="O75" s="167">
        <v>2</v>
      </c>
      <c r="AA75" s="145">
        <v>12</v>
      </c>
      <c r="AB75" s="145">
        <v>0</v>
      </c>
      <c r="AC75" s="145">
        <v>13</v>
      </c>
      <c r="AZ75" s="145">
        <v>2</v>
      </c>
      <c r="BA75" s="145">
        <f>IF(AZ75=1,G75,0)</f>
        <v>0</v>
      </c>
      <c r="BB75" s="145">
        <f>IF(AZ75=2,G75,0)</f>
        <v>0</v>
      </c>
      <c r="BC75" s="145">
        <f>IF(AZ75=3,G75,0)</f>
        <v>0</v>
      </c>
      <c r="BD75" s="145">
        <f>IF(AZ75=4,G75,0)</f>
        <v>0</v>
      </c>
      <c r="BE75" s="145">
        <f>IF(AZ75=5,G75,0)</f>
        <v>0</v>
      </c>
      <c r="CA75" s="174">
        <v>12</v>
      </c>
      <c r="CB75" s="174">
        <v>0</v>
      </c>
      <c r="CZ75" s="145">
        <v>0</v>
      </c>
    </row>
    <row r="76" spans="1:104" x14ac:dyDescent="0.2">
      <c r="A76" s="175"/>
      <c r="B76" s="176"/>
      <c r="C76" s="222" t="s">
        <v>179</v>
      </c>
      <c r="D76" s="223"/>
      <c r="E76" s="223"/>
      <c r="F76" s="223"/>
      <c r="G76" s="224"/>
      <c r="L76" s="177" t="s">
        <v>179</v>
      </c>
      <c r="O76" s="167">
        <v>3</v>
      </c>
    </row>
    <row r="77" spans="1:104" x14ac:dyDescent="0.2">
      <c r="A77" s="175"/>
      <c r="B77" s="178"/>
      <c r="C77" s="225" t="s">
        <v>180</v>
      </c>
      <c r="D77" s="226"/>
      <c r="E77" s="179">
        <v>1933.44</v>
      </c>
      <c r="F77" s="180"/>
      <c r="G77" s="181"/>
      <c r="M77" s="177" t="s">
        <v>180</v>
      </c>
      <c r="O77" s="167"/>
    </row>
    <row r="78" spans="1:104" x14ac:dyDescent="0.2">
      <c r="A78" s="175"/>
      <c r="B78" s="178"/>
      <c r="C78" s="225" t="s">
        <v>181</v>
      </c>
      <c r="D78" s="226"/>
      <c r="E78" s="179">
        <v>362.52</v>
      </c>
      <c r="F78" s="180"/>
      <c r="G78" s="181"/>
      <c r="M78" s="177" t="s">
        <v>181</v>
      </c>
      <c r="O78" s="167"/>
    </row>
    <row r="79" spans="1:104" x14ac:dyDescent="0.2">
      <c r="A79" s="175"/>
      <c r="B79" s="178"/>
      <c r="C79" s="225" t="s">
        <v>182</v>
      </c>
      <c r="D79" s="226"/>
      <c r="E79" s="179">
        <v>361.62</v>
      </c>
      <c r="F79" s="180"/>
      <c r="G79" s="181"/>
      <c r="M79" s="177" t="s">
        <v>182</v>
      </c>
      <c r="O79" s="167"/>
    </row>
    <row r="80" spans="1:104" x14ac:dyDescent="0.2">
      <c r="A80" s="175"/>
      <c r="B80" s="178"/>
      <c r="C80" s="225" t="s">
        <v>183</v>
      </c>
      <c r="D80" s="226"/>
      <c r="E80" s="179">
        <v>142.19999999999999</v>
      </c>
      <c r="F80" s="180"/>
      <c r="G80" s="181"/>
      <c r="M80" s="177" t="s">
        <v>183</v>
      </c>
      <c r="O80" s="167"/>
    </row>
    <row r="81" spans="1:104" x14ac:dyDescent="0.2">
      <c r="A81" s="175"/>
      <c r="B81" s="178"/>
      <c r="C81" s="225" t="s">
        <v>184</v>
      </c>
      <c r="D81" s="226"/>
      <c r="E81" s="179">
        <v>94.8</v>
      </c>
      <c r="F81" s="180"/>
      <c r="G81" s="181"/>
      <c r="M81" s="177" t="s">
        <v>184</v>
      </c>
      <c r="O81" s="167"/>
    </row>
    <row r="82" spans="1:104" x14ac:dyDescent="0.2">
      <c r="A82" s="175"/>
      <c r="B82" s="178"/>
      <c r="C82" s="225" t="s">
        <v>185</v>
      </c>
      <c r="D82" s="226"/>
      <c r="E82" s="179">
        <v>70</v>
      </c>
      <c r="F82" s="180"/>
      <c r="G82" s="181"/>
      <c r="M82" s="177" t="s">
        <v>185</v>
      </c>
      <c r="O82" s="167"/>
    </row>
    <row r="83" spans="1:104" x14ac:dyDescent="0.2">
      <c r="A83" s="175"/>
      <c r="B83" s="178"/>
      <c r="C83" s="225" t="s">
        <v>186</v>
      </c>
      <c r="D83" s="226"/>
      <c r="E83" s="179">
        <v>18.003</v>
      </c>
      <c r="F83" s="180"/>
      <c r="G83" s="181"/>
      <c r="M83" s="177" t="s">
        <v>186</v>
      </c>
      <c r="O83" s="167"/>
    </row>
    <row r="84" spans="1:104" x14ac:dyDescent="0.2">
      <c r="A84" s="175"/>
      <c r="B84" s="178"/>
      <c r="C84" s="225" t="s">
        <v>187</v>
      </c>
      <c r="D84" s="226"/>
      <c r="E84" s="179">
        <v>90</v>
      </c>
      <c r="F84" s="180"/>
      <c r="G84" s="181"/>
      <c r="M84" s="177" t="s">
        <v>187</v>
      </c>
      <c r="O84" s="167"/>
    </row>
    <row r="85" spans="1:104" x14ac:dyDescent="0.2">
      <c r="A85" s="175"/>
      <c r="B85" s="178"/>
      <c r="C85" s="225" t="s">
        <v>188</v>
      </c>
      <c r="D85" s="226"/>
      <c r="E85" s="179">
        <v>6.4</v>
      </c>
      <c r="F85" s="180"/>
      <c r="G85" s="181"/>
      <c r="M85" s="177" t="s">
        <v>188</v>
      </c>
      <c r="O85" s="167"/>
    </row>
    <row r="86" spans="1:104" ht="22.5" x14ac:dyDescent="0.2">
      <c r="A86" s="168">
        <v>26</v>
      </c>
      <c r="B86" s="169" t="s">
        <v>189</v>
      </c>
      <c r="C86" s="170" t="s">
        <v>190</v>
      </c>
      <c r="D86" s="171" t="s">
        <v>77</v>
      </c>
      <c r="E86" s="172">
        <v>40</v>
      </c>
      <c r="F86" s="172"/>
      <c r="G86" s="173">
        <f>E86*F86</f>
        <v>0</v>
      </c>
      <c r="O86" s="167">
        <v>2</v>
      </c>
      <c r="AA86" s="145">
        <v>12</v>
      </c>
      <c r="AB86" s="145">
        <v>0</v>
      </c>
      <c r="AC86" s="145">
        <v>14</v>
      </c>
      <c r="AZ86" s="145">
        <v>2</v>
      </c>
      <c r="BA86" s="145">
        <f>IF(AZ86=1,G86,0)</f>
        <v>0</v>
      </c>
      <c r="BB86" s="145">
        <f>IF(AZ86=2,G86,0)</f>
        <v>0</v>
      </c>
      <c r="BC86" s="145">
        <f>IF(AZ86=3,G86,0)</f>
        <v>0</v>
      </c>
      <c r="BD86" s="145">
        <f>IF(AZ86=4,G86,0)</f>
        <v>0</v>
      </c>
      <c r="BE86" s="145">
        <f>IF(AZ86=5,G86,0)</f>
        <v>0</v>
      </c>
      <c r="CA86" s="174">
        <v>12</v>
      </c>
      <c r="CB86" s="174">
        <v>0</v>
      </c>
      <c r="CZ86" s="145">
        <v>0</v>
      </c>
    </row>
    <row r="87" spans="1:104" x14ac:dyDescent="0.2">
      <c r="A87" s="175"/>
      <c r="B87" s="176"/>
      <c r="C87" s="222" t="s">
        <v>191</v>
      </c>
      <c r="D87" s="223"/>
      <c r="E87" s="223"/>
      <c r="F87" s="223"/>
      <c r="G87" s="224"/>
      <c r="L87" s="177" t="s">
        <v>191</v>
      </c>
      <c r="O87" s="167">
        <v>3</v>
      </c>
    </row>
    <row r="88" spans="1:104" x14ac:dyDescent="0.2">
      <c r="A88" s="175"/>
      <c r="B88" s="176"/>
      <c r="C88" s="222" t="s">
        <v>179</v>
      </c>
      <c r="D88" s="223"/>
      <c r="E88" s="223"/>
      <c r="F88" s="223"/>
      <c r="G88" s="224"/>
      <c r="L88" s="177" t="s">
        <v>179</v>
      </c>
      <c r="O88" s="167">
        <v>3</v>
      </c>
    </row>
    <row r="89" spans="1:104" ht="22.5" x14ac:dyDescent="0.2">
      <c r="A89" s="168">
        <v>27</v>
      </c>
      <c r="B89" s="169" t="s">
        <v>192</v>
      </c>
      <c r="C89" s="170" t="s">
        <v>193</v>
      </c>
      <c r="D89" s="171" t="s">
        <v>77</v>
      </c>
      <c r="E89" s="172">
        <v>16</v>
      </c>
      <c r="F89" s="172"/>
      <c r="G89" s="173">
        <f>E89*F89</f>
        <v>0</v>
      </c>
      <c r="O89" s="167">
        <v>2</v>
      </c>
      <c r="AA89" s="145">
        <v>12</v>
      </c>
      <c r="AB89" s="145">
        <v>0</v>
      </c>
      <c r="AC89" s="145">
        <v>46</v>
      </c>
      <c r="AZ89" s="145">
        <v>2</v>
      </c>
      <c r="BA89" s="145">
        <f>IF(AZ89=1,G89,0)</f>
        <v>0</v>
      </c>
      <c r="BB89" s="145">
        <f>IF(AZ89=2,G89,0)</f>
        <v>0</v>
      </c>
      <c r="BC89" s="145">
        <f>IF(AZ89=3,G89,0)</f>
        <v>0</v>
      </c>
      <c r="BD89" s="145">
        <f>IF(AZ89=4,G89,0)</f>
        <v>0</v>
      </c>
      <c r="BE89" s="145">
        <f>IF(AZ89=5,G89,0)</f>
        <v>0</v>
      </c>
      <c r="CA89" s="174">
        <v>12</v>
      </c>
      <c r="CB89" s="174">
        <v>0</v>
      </c>
      <c r="CZ89" s="145">
        <v>0</v>
      </c>
    </row>
    <row r="90" spans="1:104" x14ac:dyDescent="0.2">
      <c r="A90" s="175"/>
      <c r="B90" s="176"/>
      <c r="C90" s="222" t="s">
        <v>191</v>
      </c>
      <c r="D90" s="223"/>
      <c r="E90" s="223"/>
      <c r="F90" s="223"/>
      <c r="G90" s="224"/>
      <c r="L90" s="177" t="s">
        <v>191</v>
      </c>
      <c r="O90" s="167">
        <v>3</v>
      </c>
    </row>
    <row r="91" spans="1:104" x14ac:dyDescent="0.2">
      <c r="A91" s="175"/>
      <c r="B91" s="176"/>
      <c r="C91" s="222" t="s">
        <v>179</v>
      </c>
      <c r="D91" s="223"/>
      <c r="E91" s="223"/>
      <c r="F91" s="223"/>
      <c r="G91" s="224"/>
      <c r="L91" s="177" t="s">
        <v>179</v>
      </c>
      <c r="O91" s="167">
        <v>3</v>
      </c>
    </row>
    <row r="92" spans="1:104" ht="22.5" x14ac:dyDescent="0.2">
      <c r="A92" s="168">
        <v>28</v>
      </c>
      <c r="B92" s="169" t="s">
        <v>194</v>
      </c>
      <c r="C92" s="170" t="s">
        <v>195</v>
      </c>
      <c r="D92" s="171" t="s">
        <v>77</v>
      </c>
      <c r="E92" s="172">
        <v>20</v>
      </c>
      <c r="F92" s="172"/>
      <c r="G92" s="173">
        <f>E92*F92</f>
        <v>0</v>
      </c>
      <c r="O92" s="167">
        <v>2</v>
      </c>
      <c r="AA92" s="145">
        <v>12</v>
      </c>
      <c r="AB92" s="145">
        <v>0</v>
      </c>
      <c r="AC92" s="145">
        <v>16</v>
      </c>
      <c r="AZ92" s="145">
        <v>2</v>
      </c>
      <c r="BA92" s="145">
        <f>IF(AZ92=1,G92,0)</f>
        <v>0</v>
      </c>
      <c r="BB92" s="145">
        <f>IF(AZ92=2,G92,0)</f>
        <v>0</v>
      </c>
      <c r="BC92" s="145">
        <f>IF(AZ92=3,G92,0)</f>
        <v>0</v>
      </c>
      <c r="BD92" s="145">
        <f>IF(AZ92=4,G92,0)</f>
        <v>0</v>
      </c>
      <c r="BE92" s="145">
        <f>IF(AZ92=5,G92,0)</f>
        <v>0</v>
      </c>
      <c r="CA92" s="174">
        <v>12</v>
      </c>
      <c r="CB92" s="174">
        <v>0</v>
      </c>
      <c r="CZ92" s="145">
        <v>0</v>
      </c>
    </row>
    <row r="93" spans="1:104" x14ac:dyDescent="0.2">
      <c r="A93" s="175"/>
      <c r="B93" s="176"/>
      <c r="C93" s="222" t="s">
        <v>179</v>
      </c>
      <c r="D93" s="223"/>
      <c r="E93" s="223"/>
      <c r="F93" s="223"/>
      <c r="G93" s="224"/>
      <c r="L93" s="177" t="s">
        <v>179</v>
      </c>
      <c r="O93" s="167">
        <v>3</v>
      </c>
    </row>
    <row r="94" spans="1:104" ht="22.5" x14ac:dyDescent="0.2">
      <c r="A94" s="168">
        <v>29</v>
      </c>
      <c r="B94" s="169" t="s">
        <v>196</v>
      </c>
      <c r="C94" s="170" t="s">
        <v>197</v>
      </c>
      <c r="D94" s="171" t="s">
        <v>77</v>
      </c>
      <c r="E94" s="172">
        <v>100</v>
      </c>
      <c r="F94" s="172"/>
      <c r="G94" s="173">
        <f>E94*F94</f>
        <v>0</v>
      </c>
      <c r="O94" s="167">
        <v>2</v>
      </c>
      <c r="AA94" s="145">
        <v>12</v>
      </c>
      <c r="AB94" s="145">
        <v>0</v>
      </c>
      <c r="AC94" s="145">
        <v>18</v>
      </c>
      <c r="AZ94" s="145">
        <v>2</v>
      </c>
      <c r="BA94" s="145">
        <f>IF(AZ94=1,G94,0)</f>
        <v>0</v>
      </c>
      <c r="BB94" s="145">
        <f>IF(AZ94=2,G94,0)</f>
        <v>0</v>
      </c>
      <c r="BC94" s="145">
        <f>IF(AZ94=3,G94,0)</f>
        <v>0</v>
      </c>
      <c r="BD94" s="145">
        <f>IF(AZ94=4,G94,0)</f>
        <v>0</v>
      </c>
      <c r="BE94" s="145">
        <f>IF(AZ94=5,G94,0)</f>
        <v>0</v>
      </c>
      <c r="CA94" s="174">
        <v>12</v>
      </c>
      <c r="CB94" s="174">
        <v>0</v>
      </c>
      <c r="CZ94" s="145">
        <v>0</v>
      </c>
    </row>
    <row r="95" spans="1:104" x14ac:dyDescent="0.2">
      <c r="A95" s="175"/>
      <c r="B95" s="176"/>
      <c r="C95" s="222" t="s">
        <v>179</v>
      </c>
      <c r="D95" s="223"/>
      <c r="E95" s="223"/>
      <c r="F95" s="223"/>
      <c r="G95" s="224"/>
      <c r="L95" s="177" t="s">
        <v>179</v>
      </c>
      <c r="O95" s="167">
        <v>3</v>
      </c>
    </row>
    <row r="96" spans="1:104" ht="22.5" x14ac:dyDescent="0.2">
      <c r="A96" s="168">
        <v>30</v>
      </c>
      <c r="B96" s="169" t="s">
        <v>198</v>
      </c>
      <c r="C96" s="170" t="s">
        <v>199</v>
      </c>
      <c r="D96" s="171" t="s">
        <v>77</v>
      </c>
      <c r="E96" s="172">
        <v>12</v>
      </c>
      <c r="F96" s="172"/>
      <c r="G96" s="173">
        <f>E96*F96</f>
        <v>0</v>
      </c>
      <c r="O96" s="167">
        <v>2</v>
      </c>
      <c r="AA96" s="145">
        <v>12</v>
      </c>
      <c r="AB96" s="145">
        <v>0</v>
      </c>
      <c r="AC96" s="145">
        <v>47</v>
      </c>
      <c r="AZ96" s="145">
        <v>2</v>
      </c>
      <c r="BA96" s="145">
        <f>IF(AZ96=1,G96,0)</f>
        <v>0</v>
      </c>
      <c r="BB96" s="145">
        <f>IF(AZ96=2,G96,0)</f>
        <v>0</v>
      </c>
      <c r="BC96" s="145">
        <f>IF(AZ96=3,G96,0)</f>
        <v>0</v>
      </c>
      <c r="BD96" s="145">
        <f>IF(AZ96=4,G96,0)</f>
        <v>0</v>
      </c>
      <c r="BE96" s="145">
        <f>IF(AZ96=5,G96,0)</f>
        <v>0</v>
      </c>
      <c r="CA96" s="174">
        <v>12</v>
      </c>
      <c r="CB96" s="174">
        <v>0</v>
      </c>
      <c r="CZ96" s="145">
        <v>0</v>
      </c>
    </row>
    <row r="97" spans="1:104" x14ac:dyDescent="0.2">
      <c r="A97" s="175"/>
      <c r="B97" s="176"/>
      <c r="C97" s="222" t="s">
        <v>179</v>
      </c>
      <c r="D97" s="223"/>
      <c r="E97" s="223"/>
      <c r="F97" s="223"/>
      <c r="G97" s="224"/>
      <c r="L97" s="177" t="s">
        <v>179</v>
      </c>
      <c r="O97" s="167">
        <v>3</v>
      </c>
    </row>
    <row r="98" spans="1:104" ht="22.5" x14ac:dyDescent="0.2">
      <c r="A98" s="168">
        <v>31</v>
      </c>
      <c r="B98" s="169" t="s">
        <v>200</v>
      </c>
      <c r="C98" s="170" t="s">
        <v>201</v>
      </c>
      <c r="D98" s="171" t="s">
        <v>77</v>
      </c>
      <c r="E98" s="172">
        <v>150</v>
      </c>
      <c r="F98" s="172"/>
      <c r="G98" s="173">
        <f>E98*F98</f>
        <v>0</v>
      </c>
      <c r="O98" s="167">
        <v>2</v>
      </c>
      <c r="AA98" s="145">
        <v>12</v>
      </c>
      <c r="AB98" s="145">
        <v>0</v>
      </c>
      <c r="AC98" s="145">
        <v>23</v>
      </c>
      <c r="AZ98" s="145">
        <v>2</v>
      </c>
      <c r="BA98" s="145">
        <f>IF(AZ98=1,G98,0)</f>
        <v>0</v>
      </c>
      <c r="BB98" s="145">
        <f>IF(AZ98=2,G98,0)</f>
        <v>0</v>
      </c>
      <c r="BC98" s="145">
        <f>IF(AZ98=3,G98,0)</f>
        <v>0</v>
      </c>
      <c r="BD98" s="145">
        <f>IF(AZ98=4,G98,0)</f>
        <v>0</v>
      </c>
      <c r="BE98" s="145">
        <f>IF(AZ98=5,G98,0)</f>
        <v>0</v>
      </c>
      <c r="CA98" s="174">
        <v>12</v>
      </c>
      <c r="CB98" s="174">
        <v>0</v>
      </c>
      <c r="CZ98" s="145">
        <v>0</v>
      </c>
    </row>
    <row r="99" spans="1:104" x14ac:dyDescent="0.2">
      <c r="A99" s="175"/>
      <c r="B99" s="176"/>
      <c r="C99" s="222" t="s">
        <v>179</v>
      </c>
      <c r="D99" s="223"/>
      <c r="E99" s="223"/>
      <c r="F99" s="223"/>
      <c r="G99" s="224"/>
      <c r="L99" s="177" t="s">
        <v>179</v>
      </c>
      <c r="O99" s="167">
        <v>3</v>
      </c>
    </row>
    <row r="100" spans="1:104" x14ac:dyDescent="0.2">
      <c r="A100" s="168">
        <v>32</v>
      </c>
      <c r="B100" s="169" t="s">
        <v>202</v>
      </c>
      <c r="C100" s="170" t="s">
        <v>203</v>
      </c>
      <c r="D100" s="171" t="s">
        <v>77</v>
      </c>
      <c r="E100" s="172">
        <v>1000</v>
      </c>
      <c r="F100" s="172"/>
      <c r="G100" s="173">
        <f>E100*F100</f>
        <v>0</v>
      </c>
      <c r="O100" s="167">
        <v>2</v>
      </c>
      <c r="AA100" s="145">
        <v>12</v>
      </c>
      <c r="AB100" s="145">
        <v>0</v>
      </c>
      <c r="AC100" s="145">
        <v>25</v>
      </c>
      <c r="AZ100" s="145">
        <v>2</v>
      </c>
      <c r="BA100" s="145">
        <f>IF(AZ100=1,G100,0)</f>
        <v>0</v>
      </c>
      <c r="BB100" s="145">
        <f>IF(AZ100=2,G100,0)</f>
        <v>0</v>
      </c>
      <c r="BC100" s="145">
        <f>IF(AZ100=3,G100,0)</f>
        <v>0</v>
      </c>
      <c r="BD100" s="145">
        <f>IF(AZ100=4,G100,0)</f>
        <v>0</v>
      </c>
      <c r="BE100" s="145">
        <f>IF(AZ100=5,G100,0)</f>
        <v>0</v>
      </c>
      <c r="CA100" s="174">
        <v>12</v>
      </c>
      <c r="CB100" s="174">
        <v>0</v>
      </c>
      <c r="CZ100" s="145">
        <v>0</v>
      </c>
    </row>
    <row r="101" spans="1:104" x14ac:dyDescent="0.2">
      <c r="A101" s="175"/>
      <c r="B101" s="176"/>
      <c r="C101" s="222" t="s">
        <v>179</v>
      </c>
      <c r="D101" s="223"/>
      <c r="E101" s="223"/>
      <c r="F101" s="223"/>
      <c r="G101" s="224"/>
      <c r="L101" s="177" t="s">
        <v>179</v>
      </c>
      <c r="O101" s="167">
        <v>3</v>
      </c>
    </row>
    <row r="102" spans="1:104" ht="22.5" x14ac:dyDescent="0.2">
      <c r="A102" s="168">
        <v>33</v>
      </c>
      <c r="B102" s="169" t="s">
        <v>204</v>
      </c>
      <c r="C102" s="170" t="s">
        <v>205</v>
      </c>
      <c r="D102" s="171" t="s">
        <v>77</v>
      </c>
      <c r="E102" s="172">
        <v>1200</v>
      </c>
      <c r="F102" s="172"/>
      <c r="G102" s="173">
        <f>E102*F102</f>
        <v>0</v>
      </c>
      <c r="O102" s="167">
        <v>2</v>
      </c>
      <c r="AA102" s="145">
        <v>12</v>
      </c>
      <c r="AB102" s="145">
        <v>0</v>
      </c>
      <c r="AC102" s="145">
        <v>26</v>
      </c>
      <c r="AZ102" s="145">
        <v>2</v>
      </c>
      <c r="BA102" s="145">
        <f>IF(AZ102=1,G102,0)</f>
        <v>0</v>
      </c>
      <c r="BB102" s="145">
        <f>IF(AZ102=2,G102,0)</f>
        <v>0</v>
      </c>
      <c r="BC102" s="145">
        <f>IF(AZ102=3,G102,0)</f>
        <v>0</v>
      </c>
      <c r="BD102" s="145">
        <f>IF(AZ102=4,G102,0)</f>
        <v>0</v>
      </c>
      <c r="BE102" s="145">
        <f>IF(AZ102=5,G102,0)</f>
        <v>0</v>
      </c>
      <c r="CA102" s="174">
        <v>12</v>
      </c>
      <c r="CB102" s="174">
        <v>0</v>
      </c>
      <c r="CZ102" s="145">
        <v>0</v>
      </c>
    </row>
    <row r="103" spans="1:104" x14ac:dyDescent="0.2">
      <c r="A103" s="175"/>
      <c r="B103" s="176"/>
      <c r="C103" s="222" t="s">
        <v>179</v>
      </c>
      <c r="D103" s="223"/>
      <c r="E103" s="223"/>
      <c r="F103" s="223"/>
      <c r="G103" s="224"/>
      <c r="L103" s="177" t="s">
        <v>179</v>
      </c>
      <c r="O103" s="167">
        <v>3</v>
      </c>
    </row>
    <row r="104" spans="1:104" x14ac:dyDescent="0.2">
      <c r="A104" s="168">
        <v>34</v>
      </c>
      <c r="B104" s="169" t="s">
        <v>206</v>
      </c>
      <c r="C104" s="170" t="s">
        <v>207</v>
      </c>
      <c r="D104" s="171" t="s">
        <v>77</v>
      </c>
      <c r="E104" s="172">
        <v>5</v>
      </c>
      <c r="F104" s="172"/>
      <c r="G104" s="173">
        <f>E104*F104</f>
        <v>0</v>
      </c>
      <c r="O104" s="167">
        <v>2</v>
      </c>
      <c r="AA104" s="145">
        <v>12</v>
      </c>
      <c r="AB104" s="145">
        <v>0</v>
      </c>
      <c r="AC104" s="145">
        <v>27</v>
      </c>
      <c r="AZ104" s="145">
        <v>2</v>
      </c>
      <c r="BA104" s="145">
        <f>IF(AZ104=1,G104,0)</f>
        <v>0</v>
      </c>
      <c r="BB104" s="145">
        <f>IF(AZ104=2,G104,0)</f>
        <v>0</v>
      </c>
      <c r="BC104" s="145">
        <f>IF(AZ104=3,G104,0)</f>
        <v>0</v>
      </c>
      <c r="BD104" s="145">
        <f>IF(AZ104=4,G104,0)</f>
        <v>0</v>
      </c>
      <c r="BE104" s="145">
        <f>IF(AZ104=5,G104,0)</f>
        <v>0</v>
      </c>
      <c r="CA104" s="174">
        <v>12</v>
      </c>
      <c r="CB104" s="174">
        <v>0</v>
      </c>
      <c r="CZ104" s="145">
        <v>0</v>
      </c>
    </row>
    <row r="105" spans="1:104" x14ac:dyDescent="0.2">
      <c r="A105" s="175"/>
      <c r="B105" s="176"/>
      <c r="C105" s="222" t="s">
        <v>179</v>
      </c>
      <c r="D105" s="223"/>
      <c r="E105" s="223"/>
      <c r="F105" s="223"/>
      <c r="G105" s="224"/>
      <c r="L105" s="177" t="s">
        <v>179</v>
      </c>
      <c r="O105" s="167">
        <v>3</v>
      </c>
    </row>
    <row r="106" spans="1:104" x14ac:dyDescent="0.2">
      <c r="A106" s="168">
        <v>35</v>
      </c>
      <c r="B106" s="169" t="s">
        <v>208</v>
      </c>
      <c r="C106" s="170" t="s">
        <v>209</v>
      </c>
      <c r="D106" s="171" t="s">
        <v>62</v>
      </c>
      <c r="E106" s="172"/>
      <c r="F106" s="172"/>
      <c r="G106" s="173">
        <f>E106*F106</f>
        <v>0</v>
      </c>
      <c r="O106" s="167">
        <v>2</v>
      </c>
      <c r="AA106" s="145">
        <v>7</v>
      </c>
      <c r="AB106" s="145">
        <v>1002</v>
      </c>
      <c r="AC106" s="145">
        <v>5</v>
      </c>
      <c r="AZ106" s="145">
        <v>2</v>
      </c>
      <c r="BA106" s="145">
        <f>IF(AZ106=1,G106,0)</f>
        <v>0</v>
      </c>
      <c r="BB106" s="145">
        <f>IF(AZ106=2,G106,0)</f>
        <v>0</v>
      </c>
      <c r="BC106" s="145">
        <f>IF(AZ106=3,G106,0)</f>
        <v>0</v>
      </c>
      <c r="BD106" s="145">
        <f>IF(AZ106=4,G106,0)</f>
        <v>0</v>
      </c>
      <c r="BE106" s="145">
        <f>IF(AZ106=5,G106,0)</f>
        <v>0</v>
      </c>
      <c r="CA106" s="174">
        <v>7</v>
      </c>
      <c r="CB106" s="174">
        <v>1002</v>
      </c>
      <c r="CZ106" s="145">
        <v>0</v>
      </c>
    </row>
    <row r="107" spans="1:104" x14ac:dyDescent="0.2">
      <c r="A107" s="182"/>
      <c r="B107" s="183" t="s">
        <v>78</v>
      </c>
      <c r="C107" s="184" t="str">
        <f>CONCATENATE(B70," ",C70)</f>
        <v>767 Konstrukce zámečnické</v>
      </c>
      <c r="D107" s="185"/>
      <c r="E107" s="186"/>
      <c r="F107" s="187"/>
      <c r="G107" s="188">
        <f>SUM(G70:G106)</f>
        <v>0</v>
      </c>
      <c r="O107" s="167">
        <v>4</v>
      </c>
      <c r="BA107" s="189">
        <f>SUM(BA70:BA106)</f>
        <v>0</v>
      </c>
      <c r="BB107" s="189">
        <f>SUM(BB70:BB106)</f>
        <v>0</v>
      </c>
      <c r="BC107" s="189">
        <f>SUM(BC70:BC106)</f>
        <v>0</v>
      </c>
      <c r="BD107" s="189">
        <f>SUM(BD70:BD106)</f>
        <v>0</v>
      </c>
      <c r="BE107" s="189">
        <f>SUM(BE70:BE106)</f>
        <v>0</v>
      </c>
    </row>
    <row r="108" spans="1:104" x14ac:dyDescent="0.2">
      <c r="A108" s="160" t="s">
        <v>74</v>
      </c>
      <c r="B108" s="161" t="s">
        <v>210</v>
      </c>
      <c r="C108" s="162" t="s">
        <v>211</v>
      </c>
      <c r="D108" s="163"/>
      <c r="E108" s="164"/>
      <c r="F108" s="164"/>
      <c r="G108" s="165"/>
      <c r="H108" s="166"/>
      <c r="I108" s="166"/>
      <c r="O108" s="167">
        <v>1</v>
      </c>
    </row>
    <row r="109" spans="1:104" x14ac:dyDescent="0.2">
      <c r="A109" s="168">
        <v>36</v>
      </c>
      <c r="B109" s="169" t="s">
        <v>212</v>
      </c>
      <c r="C109" s="170" t="s">
        <v>213</v>
      </c>
      <c r="D109" s="171" t="s">
        <v>214</v>
      </c>
      <c r="E109" s="172"/>
      <c r="F109" s="172"/>
      <c r="G109" s="173">
        <f>E109*F109</f>
        <v>0</v>
      </c>
      <c r="O109" s="167">
        <v>2</v>
      </c>
      <c r="AA109" s="145">
        <v>8</v>
      </c>
      <c r="AB109" s="145">
        <v>0</v>
      </c>
      <c r="AC109" s="145">
        <v>3</v>
      </c>
      <c r="AZ109" s="145">
        <v>1</v>
      </c>
      <c r="BA109" s="145">
        <f>IF(AZ109=1,G109,0)</f>
        <v>0</v>
      </c>
      <c r="BB109" s="145">
        <f>IF(AZ109=2,G109,0)</f>
        <v>0</v>
      </c>
      <c r="BC109" s="145">
        <f>IF(AZ109=3,G109,0)</f>
        <v>0</v>
      </c>
      <c r="BD109" s="145">
        <f>IF(AZ109=4,G109,0)</f>
        <v>0</v>
      </c>
      <c r="BE109" s="145">
        <f>IF(AZ109=5,G109,0)</f>
        <v>0</v>
      </c>
      <c r="CA109" s="174">
        <v>8</v>
      </c>
      <c r="CB109" s="174">
        <v>0</v>
      </c>
      <c r="CZ109" s="145">
        <v>0</v>
      </c>
    </row>
    <row r="110" spans="1:104" x14ac:dyDescent="0.2">
      <c r="A110" s="168">
        <v>37</v>
      </c>
      <c r="B110" s="169" t="s">
        <v>215</v>
      </c>
      <c r="C110" s="170" t="s">
        <v>216</v>
      </c>
      <c r="D110" s="171" t="s">
        <v>214</v>
      </c>
      <c r="E110" s="172"/>
      <c r="F110" s="172"/>
      <c r="G110" s="173">
        <f>E110*F110</f>
        <v>0</v>
      </c>
      <c r="O110" s="167">
        <v>2</v>
      </c>
      <c r="AA110" s="145">
        <v>8</v>
      </c>
      <c r="AB110" s="145">
        <v>0</v>
      </c>
      <c r="AC110" s="145">
        <v>3</v>
      </c>
      <c r="AZ110" s="145">
        <v>1</v>
      </c>
      <c r="BA110" s="145">
        <f>IF(AZ110=1,G110,0)</f>
        <v>0</v>
      </c>
      <c r="BB110" s="145">
        <f>IF(AZ110=2,G110,0)</f>
        <v>0</v>
      </c>
      <c r="BC110" s="145">
        <f>IF(AZ110=3,G110,0)</f>
        <v>0</v>
      </c>
      <c r="BD110" s="145">
        <f>IF(AZ110=4,G110,0)</f>
        <v>0</v>
      </c>
      <c r="BE110" s="145">
        <f>IF(AZ110=5,G110,0)</f>
        <v>0</v>
      </c>
      <c r="CA110" s="174">
        <v>8</v>
      </c>
      <c r="CB110" s="174">
        <v>0</v>
      </c>
      <c r="CZ110" s="145">
        <v>0</v>
      </c>
    </row>
    <row r="111" spans="1:104" x14ac:dyDescent="0.2">
      <c r="A111" s="168">
        <v>38</v>
      </c>
      <c r="B111" s="169" t="s">
        <v>217</v>
      </c>
      <c r="C111" s="170" t="s">
        <v>218</v>
      </c>
      <c r="D111" s="171" t="s">
        <v>214</v>
      </c>
      <c r="E111" s="172"/>
      <c r="F111" s="172"/>
      <c r="G111" s="173">
        <f>E111*F111</f>
        <v>0</v>
      </c>
      <c r="O111" s="167">
        <v>2</v>
      </c>
      <c r="AA111" s="145">
        <v>8</v>
      </c>
      <c r="AB111" s="145">
        <v>0</v>
      </c>
      <c r="AC111" s="145">
        <v>3</v>
      </c>
      <c r="AZ111" s="145">
        <v>1</v>
      </c>
      <c r="BA111" s="145">
        <f>IF(AZ111=1,G111,0)</f>
        <v>0</v>
      </c>
      <c r="BB111" s="145">
        <f>IF(AZ111=2,G111,0)</f>
        <v>0</v>
      </c>
      <c r="BC111" s="145">
        <f>IF(AZ111=3,G111,0)</f>
        <v>0</v>
      </c>
      <c r="BD111" s="145">
        <f>IF(AZ111=4,G111,0)</f>
        <v>0</v>
      </c>
      <c r="BE111" s="145">
        <f>IF(AZ111=5,G111,0)</f>
        <v>0</v>
      </c>
      <c r="CA111" s="174">
        <v>8</v>
      </c>
      <c r="CB111" s="174">
        <v>0</v>
      </c>
      <c r="CZ111" s="145">
        <v>0</v>
      </c>
    </row>
    <row r="112" spans="1:104" x14ac:dyDescent="0.2">
      <c r="A112" s="168">
        <v>39</v>
      </c>
      <c r="B112" s="169" t="s">
        <v>219</v>
      </c>
      <c r="C112" s="170" t="s">
        <v>220</v>
      </c>
      <c r="D112" s="171" t="s">
        <v>214</v>
      </c>
      <c r="E112" s="172"/>
      <c r="F112" s="172"/>
      <c r="G112" s="173">
        <f>E112*F112</f>
        <v>0</v>
      </c>
      <c r="O112" s="167">
        <v>2</v>
      </c>
      <c r="AA112" s="145">
        <v>8</v>
      </c>
      <c r="AB112" s="145">
        <v>0</v>
      </c>
      <c r="AC112" s="145">
        <v>3</v>
      </c>
      <c r="AZ112" s="145">
        <v>1</v>
      </c>
      <c r="BA112" s="145">
        <f>IF(AZ112=1,G112,0)</f>
        <v>0</v>
      </c>
      <c r="BB112" s="145">
        <f>IF(AZ112=2,G112,0)</f>
        <v>0</v>
      </c>
      <c r="BC112" s="145">
        <f>IF(AZ112=3,G112,0)</f>
        <v>0</v>
      </c>
      <c r="BD112" s="145">
        <f>IF(AZ112=4,G112,0)</f>
        <v>0</v>
      </c>
      <c r="BE112" s="145">
        <f>IF(AZ112=5,G112,0)</f>
        <v>0</v>
      </c>
      <c r="CA112" s="174">
        <v>8</v>
      </c>
      <c r="CB112" s="174">
        <v>0</v>
      </c>
      <c r="CZ112" s="145">
        <v>0</v>
      </c>
    </row>
    <row r="113" spans="1:104" x14ac:dyDescent="0.2">
      <c r="A113" s="168">
        <v>40</v>
      </c>
      <c r="B113" s="169" t="s">
        <v>221</v>
      </c>
      <c r="C113" s="170" t="s">
        <v>222</v>
      </c>
      <c r="D113" s="171" t="s">
        <v>214</v>
      </c>
      <c r="E113" s="172"/>
      <c r="F113" s="172"/>
      <c r="G113" s="173">
        <f>E113*F113</f>
        <v>0</v>
      </c>
      <c r="O113" s="167">
        <v>2</v>
      </c>
      <c r="AA113" s="145">
        <v>8</v>
      </c>
      <c r="AB113" s="145">
        <v>0</v>
      </c>
      <c r="AC113" s="145">
        <v>3</v>
      </c>
      <c r="AZ113" s="145">
        <v>1</v>
      </c>
      <c r="BA113" s="145">
        <f>IF(AZ113=1,G113,0)</f>
        <v>0</v>
      </c>
      <c r="BB113" s="145">
        <f>IF(AZ113=2,G113,0)</f>
        <v>0</v>
      </c>
      <c r="BC113" s="145">
        <f>IF(AZ113=3,G113,0)</f>
        <v>0</v>
      </c>
      <c r="BD113" s="145">
        <f>IF(AZ113=4,G113,0)</f>
        <v>0</v>
      </c>
      <c r="BE113" s="145">
        <f>IF(AZ113=5,G113,0)</f>
        <v>0</v>
      </c>
      <c r="CA113" s="174">
        <v>8</v>
      </c>
      <c r="CB113" s="174">
        <v>0</v>
      </c>
      <c r="CZ113" s="145">
        <v>0</v>
      </c>
    </row>
    <row r="114" spans="1:104" x14ac:dyDescent="0.2">
      <c r="A114" s="182"/>
      <c r="B114" s="183" t="s">
        <v>78</v>
      </c>
      <c r="C114" s="184" t="str">
        <f>CONCATENATE(B108," ",C108)</f>
        <v>D96 Přesuny suti a vybouraných hmot</v>
      </c>
      <c r="D114" s="185"/>
      <c r="E114" s="186"/>
      <c r="F114" s="187"/>
      <c r="G114" s="188">
        <f>SUM(G108:G113)</f>
        <v>0</v>
      </c>
      <c r="O114" s="167">
        <v>4</v>
      </c>
      <c r="BA114" s="189">
        <f>SUM(BA108:BA113)</f>
        <v>0</v>
      </c>
      <c r="BB114" s="189">
        <f>SUM(BB108:BB113)</f>
        <v>0</v>
      </c>
      <c r="BC114" s="189">
        <f>SUM(BC108:BC113)</f>
        <v>0</v>
      </c>
      <c r="BD114" s="189">
        <f>SUM(BD108:BD113)</f>
        <v>0</v>
      </c>
      <c r="BE114" s="189">
        <f>SUM(BE108:BE113)</f>
        <v>0</v>
      </c>
    </row>
    <row r="115" spans="1:104" x14ac:dyDescent="0.2">
      <c r="E115" s="145"/>
    </row>
    <row r="116" spans="1:104" x14ac:dyDescent="0.2">
      <c r="E116" s="145"/>
    </row>
    <row r="117" spans="1:104" x14ac:dyDescent="0.2">
      <c r="E117" s="145"/>
    </row>
    <row r="118" spans="1:104" x14ac:dyDescent="0.2">
      <c r="E118" s="145"/>
    </row>
    <row r="119" spans="1:104" x14ac:dyDescent="0.2">
      <c r="E119" s="145"/>
    </row>
    <row r="120" spans="1:104" x14ac:dyDescent="0.2">
      <c r="E120" s="145"/>
    </row>
    <row r="121" spans="1:104" x14ac:dyDescent="0.2">
      <c r="E121" s="145"/>
    </row>
    <row r="122" spans="1:104" x14ac:dyDescent="0.2">
      <c r="E122" s="145"/>
    </row>
    <row r="123" spans="1:104" x14ac:dyDescent="0.2">
      <c r="E123" s="145"/>
    </row>
    <row r="124" spans="1:104" x14ac:dyDescent="0.2">
      <c r="E124" s="145"/>
    </row>
    <row r="125" spans="1:104" x14ac:dyDescent="0.2">
      <c r="E125" s="145"/>
    </row>
    <row r="126" spans="1:104" x14ac:dyDescent="0.2">
      <c r="E126" s="145"/>
    </row>
    <row r="127" spans="1:104" x14ac:dyDescent="0.2">
      <c r="E127" s="145"/>
    </row>
    <row r="128" spans="1:104" x14ac:dyDescent="0.2">
      <c r="E128" s="145"/>
    </row>
    <row r="129" spans="1:7" x14ac:dyDescent="0.2">
      <c r="E129" s="145"/>
    </row>
    <row r="130" spans="1:7" x14ac:dyDescent="0.2">
      <c r="E130" s="145"/>
    </row>
    <row r="131" spans="1:7" x14ac:dyDescent="0.2">
      <c r="E131" s="145"/>
    </row>
    <row r="132" spans="1:7" x14ac:dyDescent="0.2">
      <c r="E132" s="145"/>
    </row>
    <row r="133" spans="1:7" x14ac:dyDescent="0.2">
      <c r="E133" s="145"/>
    </row>
    <row r="134" spans="1:7" x14ac:dyDescent="0.2">
      <c r="E134" s="145"/>
    </row>
    <row r="135" spans="1:7" x14ac:dyDescent="0.2">
      <c r="E135" s="145"/>
    </row>
    <row r="136" spans="1:7" x14ac:dyDescent="0.2">
      <c r="E136" s="145"/>
    </row>
    <row r="137" spans="1:7" x14ac:dyDescent="0.2">
      <c r="E137" s="145"/>
    </row>
    <row r="138" spans="1:7" x14ac:dyDescent="0.2">
      <c r="A138" s="190"/>
      <c r="B138" s="190"/>
      <c r="C138" s="190"/>
      <c r="D138" s="190"/>
      <c r="E138" s="190"/>
      <c r="F138" s="190"/>
      <c r="G138" s="190"/>
    </row>
    <row r="139" spans="1:7" x14ac:dyDescent="0.2">
      <c r="A139" s="190"/>
      <c r="B139" s="190"/>
      <c r="C139" s="190"/>
      <c r="D139" s="190"/>
      <c r="E139" s="190"/>
      <c r="F139" s="190"/>
      <c r="G139" s="190"/>
    </row>
    <row r="140" spans="1:7" x14ac:dyDescent="0.2">
      <c r="A140" s="190"/>
      <c r="B140" s="190"/>
      <c r="C140" s="190"/>
      <c r="D140" s="190"/>
      <c r="E140" s="190"/>
      <c r="F140" s="190"/>
      <c r="G140" s="190"/>
    </row>
    <row r="141" spans="1:7" x14ac:dyDescent="0.2">
      <c r="A141" s="190"/>
      <c r="B141" s="190"/>
      <c r="C141" s="190"/>
      <c r="D141" s="190"/>
      <c r="E141" s="190"/>
      <c r="F141" s="190"/>
      <c r="G141" s="190"/>
    </row>
    <row r="142" spans="1:7" x14ac:dyDescent="0.2">
      <c r="E142" s="145"/>
    </row>
    <row r="143" spans="1:7" x14ac:dyDescent="0.2">
      <c r="E143" s="145"/>
    </row>
    <row r="144" spans="1:7" x14ac:dyDescent="0.2">
      <c r="E144" s="145"/>
    </row>
    <row r="145" spans="5:5" x14ac:dyDescent="0.2">
      <c r="E145" s="145"/>
    </row>
    <row r="146" spans="5:5" x14ac:dyDescent="0.2">
      <c r="E146" s="145"/>
    </row>
    <row r="147" spans="5:5" x14ac:dyDescent="0.2">
      <c r="E147" s="145"/>
    </row>
    <row r="148" spans="5:5" x14ac:dyDescent="0.2">
      <c r="E148" s="145"/>
    </row>
    <row r="149" spans="5:5" x14ac:dyDescent="0.2">
      <c r="E149" s="145"/>
    </row>
    <row r="150" spans="5:5" x14ac:dyDescent="0.2">
      <c r="E150" s="145"/>
    </row>
    <row r="151" spans="5:5" x14ac:dyDescent="0.2">
      <c r="E151" s="145"/>
    </row>
    <row r="152" spans="5:5" x14ac:dyDescent="0.2">
      <c r="E152" s="145"/>
    </row>
    <row r="153" spans="5:5" x14ac:dyDescent="0.2">
      <c r="E153" s="145"/>
    </row>
    <row r="154" spans="5:5" x14ac:dyDescent="0.2">
      <c r="E154" s="145"/>
    </row>
    <row r="155" spans="5:5" x14ac:dyDescent="0.2">
      <c r="E155" s="145"/>
    </row>
    <row r="156" spans="5:5" x14ac:dyDescent="0.2">
      <c r="E156" s="145"/>
    </row>
    <row r="157" spans="5:5" x14ac:dyDescent="0.2">
      <c r="E157" s="145"/>
    </row>
    <row r="158" spans="5:5" x14ac:dyDescent="0.2">
      <c r="E158" s="145"/>
    </row>
    <row r="159" spans="5:5" x14ac:dyDescent="0.2">
      <c r="E159" s="145"/>
    </row>
    <row r="160" spans="5:5" x14ac:dyDescent="0.2">
      <c r="E160" s="145"/>
    </row>
    <row r="161" spans="1:7" x14ac:dyDescent="0.2">
      <c r="E161" s="145"/>
    </row>
    <row r="162" spans="1:7" x14ac:dyDescent="0.2">
      <c r="E162" s="145"/>
    </row>
    <row r="163" spans="1:7" x14ac:dyDescent="0.2">
      <c r="E163" s="145"/>
    </row>
    <row r="164" spans="1:7" x14ac:dyDescent="0.2">
      <c r="E164" s="145"/>
    </row>
    <row r="165" spans="1:7" x14ac:dyDescent="0.2">
      <c r="E165" s="145"/>
    </row>
    <row r="166" spans="1:7" x14ac:dyDescent="0.2">
      <c r="E166" s="145"/>
    </row>
    <row r="167" spans="1:7" x14ac:dyDescent="0.2">
      <c r="E167" s="145"/>
    </row>
    <row r="168" spans="1:7" x14ac:dyDescent="0.2">
      <c r="E168" s="145"/>
    </row>
    <row r="169" spans="1:7" x14ac:dyDescent="0.2">
      <c r="E169" s="145"/>
    </row>
    <row r="170" spans="1:7" x14ac:dyDescent="0.2">
      <c r="E170" s="145"/>
    </row>
    <row r="171" spans="1:7" x14ac:dyDescent="0.2">
      <c r="E171" s="145"/>
    </row>
    <row r="172" spans="1:7" x14ac:dyDescent="0.2">
      <c r="E172" s="145"/>
    </row>
    <row r="173" spans="1:7" x14ac:dyDescent="0.2">
      <c r="A173" s="191"/>
      <c r="B173" s="191"/>
    </row>
    <row r="174" spans="1:7" x14ac:dyDescent="0.2">
      <c r="A174" s="190"/>
      <c r="B174" s="190"/>
      <c r="C174" s="193"/>
      <c r="D174" s="193"/>
      <c r="E174" s="194"/>
      <c r="F174" s="193"/>
      <c r="G174" s="195"/>
    </row>
    <row r="175" spans="1:7" x14ac:dyDescent="0.2">
      <c r="A175" s="196"/>
      <c r="B175" s="196"/>
      <c r="C175" s="190"/>
      <c r="D175" s="190"/>
      <c r="E175" s="197"/>
      <c r="F175" s="190"/>
      <c r="G175" s="190"/>
    </row>
    <row r="176" spans="1:7" x14ac:dyDescent="0.2">
      <c r="A176" s="190"/>
      <c r="B176" s="190"/>
      <c r="C176" s="190"/>
      <c r="D176" s="190"/>
      <c r="E176" s="197"/>
      <c r="F176" s="190"/>
      <c r="G176" s="190"/>
    </row>
    <row r="177" spans="1:7" x14ac:dyDescent="0.2">
      <c r="A177" s="190"/>
      <c r="B177" s="190"/>
      <c r="C177" s="190"/>
      <c r="D177" s="190"/>
      <c r="E177" s="197"/>
      <c r="F177" s="190"/>
      <c r="G177" s="190"/>
    </row>
    <row r="178" spans="1:7" x14ac:dyDescent="0.2">
      <c r="A178" s="190"/>
      <c r="B178" s="190"/>
      <c r="C178" s="190"/>
      <c r="D178" s="190"/>
      <c r="E178" s="197"/>
      <c r="F178" s="190"/>
      <c r="G178" s="190"/>
    </row>
    <row r="179" spans="1:7" x14ac:dyDescent="0.2">
      <c r="A179" s="190"/>
      <c r="B179" s="190"/>
      <c r="C179" s="190"/>
      <c r="D179" s="190"/>
      <c r="E179" s="197"/>
      <c r="F179" s="190"/>
      <c r="G179" s="190"/>
    </row>
    <row r="180" spans="1:7" x14ac:dyDescent="0.2">
      <c r="A180" s="190"/>
      <c r="B180" s="190"/>
      <c r="C180" s="190"/>
      <c r="D180" s="190"/>
      <c r="E180" s="197"/>
      <c r="F180" s="190"/>
      <c r="G180" s="190"/>
    </row>
    <row r="181" spans="1:7" x14ac:dyDescent="0.2">
      <c r="A181" s="190"/>
      <c r="B181" s="190"/>
      <c r="C181" s="190"/>
      <c r="D181" s="190"/>
      <c r="E181" s="197"/>
      <c r="F181" s="190"/>
      <c r="G181" s="190"/>
    </row>
    <row r="182" spans="1:7" x14ac:dyDescent="0.2">
      <c r="A182" s="190"/>
      <c r="B182" s="190"/>
      <c r="C182" s="190"/>
      <c r="D182" s="190"/>
      <c r="E182" s="197"/>
      <c r="F182" s="190"/>
      <c r="G182" s="190"/>
    </row>
    <row r="183" spans="1:7" x14ac:dyDescent="0.2">
      <c r="A183" s="190"/>
      <c r="B183" s="190"/>
      <c r="C183" s="190"/>
      <c r="D183" s="190"/>
      <c r="E183" s="197"/>
      <c r="F183" s="190"/>
      <c r="G183" s="190"/>
    </row>
    <row r="184" spans="1:7" x14ac:dyDescent="0.2">
      <c r="A184" s="190"/>
      <c r="B184" s="190"/>
      <c r="C184" s="190"/>
      <c r="D184" s="190"/>
      <c r="E184" s="197"/>
      <c r="F184" s="190"/>
      <c r="G184" s="190"/>
    </row>
    <row r="185" spans="1:7" x14ac:dyDescent="0.2">
      <c r="A185" s="190"/>
      <c r="B185" s="190"/>
      <c r="C185" s="190"/>
      <c r="D185" s="190"/>
      <c r="E185" s="197"/>
      <c r="F185" s="190"/>
      <c r="G185" s="190"/>
    </row>
    <row r="186" spans="1:7" x14ac:dyDescent="0.2">
      <c r="A186" s="190"/>
      <c r="B186" s="190"/>
      <c r="C186" s="190"/>
      <c r="D186" s="190"/>
      <c r="E186" s="197"/>
      <c r="F186" s="190"/>
      <c r="G186" s="190"/>
    </row>
    <row r="187" spans="1:7" x14ac:dyDescent="0.2">
      <c r="A187" s="190"/>
      <c r="B187" s="190"/>
      <c r="C187" s="190"/>
      <c r="D187" s="190"/>
      <c r="E187" s="197"/>
      <c r="F187" s="190"/>
      <c r="G187" s="190"/>
    </row>
  </sheetData>
  <mergeCells count="56">
    <mergeCell ref="C11:G11"/>
    <mergeCell ref="C12:G12"/>
    <mergeCell ref="C13:G13"/>
    <mergeCell ref="A1:G1"/>
    <mergeCell ref="A3:B3"/>
    <mergeCell ref="A4:B4"/>
    <mergeCell ref="E4:G4"/>
    <mergeCell ref="C10:G10"/>
    <mergeCell ref="C49:D49"/>
    <mergeCell ref="C14:G14"/>
    <mergeCell ref="C15:G15"/>
    <mergeCell ref="C16:G16"/>
    <mergeCell ref="C17:G17"/>
    <mergeCell ref="C18:G18"/>
    <mergeCell ref="C19:G19"/>
    <mergeCell ref="C34:D34"/>
    <mergeCell ref="C40:D40"/>
    <mergeCell ref="C45:G45"/>
    <mergeCell ref="C46:G46"/>
    <mergeCell ref="C47:G47"/>
    <mergeCell ref="C67:D67"/>
    <mergeCell ref="C51:D51"/>
    <mergeCell ref="C52:D52"/>
    <mergeCell ref="C54:D54"/>
    <mergeCell ref="C55:D55"/>
    <mergeCell ref="C57:D57"/>
    <mergeCell ref="C58:D58"/>
    <mergeCell ref="C59:D59"/>
    <mergeCell ref="C60:D60"/>
    <mergeCell ref="C62:D62"/>
    <mergeCell ref="C64:G64"/>
    <mergeCell ref="C65:D65"/>
    <mergeCell ref="C87:G87"/>
    <mergeCell ref="C72:G72"/>
    <mergeCell ref="C73:G73"/>
    <mergeCell ref="C74:G74"/>
    <mergeCell ref="C76:G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99:G99"/>
    <mergeCell ref="C101:G101"/>
    <mergeCell ref="C103:G103"/>
    <mergeCell ref="C105:G105"/>
    <mergeCell ref="C88:G88"/>
    <mergeCell ref="C90:G90"/>
    <mergeCell ref="C91:G91"/>
    <mergeCell ref="C93:G93"/>
    <mergeCell ref="C95:G95"/>
    <mergeCell ref="C97:G97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41</vt:i4>
      </vt:variant>
    </vt:vector>
  </HeadingPairs>
  <TitlesOfParts>
    <vt:vector size="44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Jakub Skřivánek</cp:lastModifiedBy>
  <dcterms:created xsi:type="dcterms:W3CDTF">2019-09-26T05:30:37Z</dcterms:created>
  <dcterms:modified xsi:type="dcterms:W3CDTF">2019-10-15T07:38:16Z</dcterms:modified>
</cp:coreProperties>
</file>