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2_bez přesunů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1 Naklady'!$1:$7</definedName>
    <definedName name="_xlnm.Print_Titles" localSheetId="4">'SO 01 2_bez přesunů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1 Naklady'!$A$1:$W$27</definedName>
    <definedName name="_xlnm.Print_Area" localSheetId="4">'SO 01 2_bez přesunů Pol'!$A$1:$W$247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59" i="1"/>
  <c r="I58" i="1"/>
  <c r="I57" i="1"/>
  <c r="I56" i="1"/>
  <c r="I55" i="1"/>
  <c r="I54" i="1"/>
  <c r="I53" i="1"/>
  <c r="G41" i="1"/>
  <c r="F41" i="1"/>
  <c r="G40" i="1"/>
  <c r="F40" i="1"/>
  <c r="G9" i="13"/>
  <c r="I9" i="13"/>
  <c r="K9" i="13"/>
  <c r="O9" i="13"/>
  <c r="Q9" i="13"/>
  <c r="V9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G27" i="13"/>
  <c r="M27" i="13" s="1"/>
  <c r="I27" i="13"/>
  <c r="K27" i="13"/>
  <c r="O27" i="13"/>
  <c r="Q27" i="13"/>
  <c r="V27" i="13"/>
  <c r="G34" i="13"/>
  <c r="M34" i="13" s="1"/>
  <c r="I34" i="13"/>
  <c r="K34" i="13"/>
  <c r="O34" i="13"/>
  <c r="Q34" i="13"/>
  <c r="V34" i="13"/>
  <c r="G39" i="13"/>
  <c r="M39" i="13" s="1"/>
  <c r="I39" i="13"/>
  <c r="K39" i="13"/>
  <c r="O39" i="13"/>
  <c r="Q39" i="13"/>
  <c r="V39" i="13"/>
  <c r="G46" i="13"/>
  <c r="M46" i="13" s="1"/>
  <c r="I46" i="13"/>
  <c r="K46" i="13"/>
  <c r="O46" i="13"/>
  <c r="Q46" i="13"/>
  <c r="V46" i="13"/>
  <c r="G49" i="13"/>
  <c r="M49" i="13" s="1"/>
  <c r="I49" i="13"/>
  <c r="K49" i="13"/>
  <c r="O49" i="13"/>
  <c r="Q49" i="13"/>
  <c r="V49" i="13"/>
  <c r="G53" i="13"/>
  <c r="M53" i="13" s="1"/>
  <c r="I53" i="13"/>
  <c r="K53" i="13"/>
  <c r="O53" i="13"/>
  <c r="Q53" i="13"/>
  <c r="V53" i="13"/>
  <c r="G58" i="13"/>
  <c r="M58" i="13" s="1"/>
  <c r="I58" i="13"/>
  <c r="K58" i="13"/>
  <c r="O58" i="13"/>
  <c r="Q58" i="13"/>
  <c r="V58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V65" i="13"/>
  <c r="G72" i="13"/>
  <c r="M72" i="13" s="1"/>
  <c r="I72" i="13"/>
  <c r="K72" i="13"/>
  <c r="O72" i="13"/>
  <c r="Q72" i="13"/>
  <c r="V72" i="13"/>
  <c r="G80" i="13"/>
  <c r="G79" i="13" s="1"/>
  <c r="I52" i="1" s="1"/>
  <c r="I80" i="13"/>
  <c r="I79" i="13" s="1"/>
  <c r="K80" i="13"/>
  <c r="K79" i="13" s="1"/>
  <c r="O80" i="13"/>
  <c r="O79" i="13" s="1"/>
  <c r="Q80" i="13"/>
  <c r="Q79" i="13" s="1"/>
  <c r="V80" i="13"/>
  <c r="V79" i="13" s="1"/>
  <c r="G83" i="13"/>
  <c r="I83" i="13"/>
  <c r="K83" i="13"/>
  <c r="M83" i="13"/>
  <c r="O83" i="13"/>
  <c r="Q83" i="13"/>
  <c r="V83" i="13"/>
  <c r="G86" i="13"/>
  <c r="I86" i="13"/>
  <c r="K86" i="13"/>
  <c r="M86" i="13"/>
  <c r="O86" i="13"/>
  <c r="Q86" i="13"/>
  <c r="V86" i="13"/>
  <c r="G89" i="13"/>
  <c r="I89" i="13"/>
  <c r="K89" i="13"/>
  <c r="M89" i="13"/>
  <c r="O89" i="13"/>
  <c r="Q89" i="13"/>
  <c r="V89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98" i="13"/>
  <c r="I98" i="13"/>
  <c r="K98" i="13"/>
  <c r="M98" i="13"/>
  <c r="O98" i="13"/>
  <c r="Q98" i="13"/>
  <c r="V98" i="13"/>
  <c r="G102" i="13"/>
  <c r="I102" i="13"/>
  <c r="K102" i="13"/>
  <c r="M102" i="13"/>
  <c r="O102" i="13"/>
  <c r="Q102" i="13"/>
  <c r="V102" i="13"/>
  <c r="G106" i="13"/>
  <c r="M106" i="13" s="1"/>
  <c r="I106" i="13"/>
  <c r="K106" i="13"/>
  <c r="O106" i="13"/>
  <c r="Q106" i="13"/>
  <c r="V106" i="13"/>
  <c r="G109" i="13"/>
  <c r="I109" i="13"/>
  <c r="K109" i="13"/>
  <c r="M109" i="13"/>
  <c r="O109" i="13"/>
  <c r="Q109" i="13"/>
  <c r="V109" i="13"/>
  <c r="K112" i="13"/>
  <c r="V112" i="13"/>
  <c r="G113" i="13"/>
  <c r="G112" i="13" s="1"/>
  <c r="I113" i="13"/>
  <c r="I112" i="13" s="1"/>
  <c r="K113" i="13"/>
  <c r="M113" i="13"/>
  <c r="M112" i="13" s="1"/>
  <c r="O113" i="13"/>
  <c r="O112" i="13" s="1"/>
  <c r="Q113" i="13"/>
  <c r="Q112" i="13" s="1"/>
  <c r="V113" i="13"/>
  <c r="G116" i="13"/>
  <c r="O116" i="13"/>
  <c r="G117" i="13"/>
  <c r="I117" i="13"/>
  <c r="I116" i="13" s="1"/>
  <c r="K117" i="13"/>
  <c r="K116" i="13" s="1"/>
  <c r="M117" i="13"/>
  <c r="M116" i="13" s="1"/>
  <c r="O117" i="13"/>
  <c r="Q117" i="13"/>
  <c r="Q116" i="13" s="1"/>
  <c r="V117" i="13"/>
  <c r="V116" i="13" s="1"/>
  <c r="G120" i="13"/>
  <c r="I120" i="13"/>
  <c r="K120" i="13"/>
  <c r="M120" i="13"/>
  <c r="O120" i="13"/>
  <c r="Q120" i="13"/>
  <c r="V120" i="13"/>
  <c r="G124" i="13"/>
  <c r="G123" i="13" s="1"/>
  <c r="I124" i="13"/>
  <c r="I123" i="13" s="1"/>
  <c r="K124" i="13"/>
  <c r="K123" i="13" s="1"/>
  <c r="O124" i="13"/>
  <c r="O123" i="13" s="1"/>
  <c r="Q124" i="13"/>
  <c r="Q123" i="13" s="1"/>
  <c r="V124" i="13"/>
  <c r="V123" i="13" s="1"/>
  <c r="G129" i="13"/>
  <c r="I129" i="13"/>
  <c r="K129" i="13"/>
  <c r="M129" i="13"/>
  <c r="O129" i="13"/>
  <c r="Q129" i="13"/>
  <c r="V129" i="13"/>
  <c r="G134" i="13"/>
  <c r="I134" i="13"/>
  <c r="K134" i="13"/>
  <c r="M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I143" i="13"/>
  <c r="Q143" i="13"/>
  <c r="G144" i="13"/>
  <c r="G143" i="13" s="1"/>
  <c r="I144" i="13"/>
  <c r="K144" i="13"/>
  <c r="K143" i="13" s="1"/>
  <c r="M144" i="13"/>
  <c r="M143" i="13" s="1"/>
  <c r="O144" i="13"/>
  <c r="O143" i="13" s="1"/>
  <c r="Q144" i="13"/>
  <c r="V144" i="13"/>
  <c r="V143" i="13" s="1"/>
  <c r="G146" i="13"/>
  <c r="G145" i="13" s="1"/>
  <c r="I146" i="13"/>
  <c r="I145" i="13" s="1"/>
  <c r="K146" i="13"/>
  <c r="K145" i="13" s="1"/>
  <c r="O146" i="13"/>
  <c r="O145" i="13" s="1"/>
  <c r="Q146" i="13"/>
  <c r="Q145" i="13" s="1"/>
  <c r="V146" i="13"/>
  <c r="V145" i="13" s="1"/>
  <c r="I149" i="13"/>
  <c r="Q149" i="13"/>
  <c r="G150" i="13"/>
  <c r="G149" i="13" s="1"/>
  <c r="I150" i="13"/>
  <c r="K150" i="13"/>
  <c r="K149" i="13" s="1"/>
  <c r="M150" i="13"/>
  <c r="M149" i="13" s="1"/>
  <c r="O150" i="13"/>
  <c r="O149" i="13" s="1"/>
  <c r="Q150" i="13"/>
  <c r="V150" i="13"/>
  <c r="V149" i="13" s="1"/>
  <c r="G152" i="13"/>
  <c r="G151" i="13" s="1"/>
  <c r="I152" i="13"/>
  <c r="I151" i="13" s="1"/>
  <c r="K152" i="13"/>
  <c r="K151" i="13" s="1"/>
  <c r="O152" i="13"/>
  <c r="O151" i="13" s="1"/>
  <c r="Q152" i="13"/>
  <c r="Q151" i="13" s="1"/>
  <c r="V152" i="13"/>
  <c r="V151" i="13" s="1"/>
  <c r="G155" i="13"/>
  <c r="I155" i="13"/>
  <c r="K155" i="13"/>
  <c r="M155" i="13"/>
  <c r="O155" i="13"/>
  <c r="Q155" i="13"/>
  <c r="V155" i="13"/>
  <c r="G158" i="13"/>
  <c r="I158" i="13"/>
  <c r="K158" i="13"/>
  <c r="M158" i="13"/>
  <c r="O158" i="13"/>
  <c r="Q158" i="13"/>
  <c r="V158" i="13"/>
  <c r="G162" i="13"/>
  <c r="I162" i="13"/>
  <c r="K162" i="13"/>
  <c r="M162" i="13"/>
  <c r="O162" i="13"/>
  <c r="Q162" i="13"/>
  <c r="V162" i="13"/>
  <c r="G167" i="13"/>
  <c r="I167" i="13"/>
  <c r="I166" i="13" s="1"/>
  <c r="K167" i="13"/>
  <c r="K166" i="13" s="1"/>
  <c r="M167" i="13"/>
  <c r="O167" i="13"/>
  <c r="Q167" i="13"/>
  <c r="Q166" i="13" s="1"/>
  <c r="V167" i="13"/>
  <c r="V166" i="13" s="1"/>
  <c r="G170" i="13"/>
  <c r="I170" i="13"/>
  <c r="K170" i="13"/>
  <c r="M170" i="13"/>
  <c r="O170" i="13"/>
  <c r="Q170" i="13"/>
  <c r="V170" i="13"/>
  <c r="G173" i="13"/>
  <c r="I173" i="13"/>
  <c r="K173" i="13"/>
  <c r="M173" i="13"/>
  <c r="O173" i="13"/>
  <c r="Q173" i="13"/>
  <c r="V173" i="13"/>
  <c r="G176" i="13"/>
  <c r="M176" i="13" s="1"/>
  <c r="I176" i="13"/>
  <c r="K176" i="13"/>
  <c r="O176" i="13"/>
  <c r="O166" i="13" s="1"/>
  <c r="Q176" i="13"/>
  <c r="V176" i="13"/>
  <c r="G179" i="13"/>
  <c r="M179" i="13" s="1"/>
  <c r="I179" i="13"/>
  <c r="K179" i="13"/>
  <c r="O179" i="13"/>
  <c r="Q179" i="13"/>
  <c r="V179" i="13"/>
  <c r="G182" i="13"/>
  <c r="I182" i="13"/>
  <c r="K182" i="13"/>
  <c r="M182" i="13"/>
  <c r="O182" i="13"/>
  <c r="Q182" i="13"/>
  <c r="V182" i="13"/>
  <c r="G185" i="13"/>
  <c r="I185" i="13"/>
  <c r="K185" i="13"/>
  <c r="M185" i="13"/>
  <c r="O185" i="13"/>
  <c r="Q185" i="13"/>
  <c r="V185" i="13"/>
  <c r="G188" i="13"/>
  <c r="G189" i="13"/>
  <c r="I189" i="13"/>
  <c r="I188" i="13" s="1"/>
  <c r="K189" i="13"/>
  <c r="K188" i="13" s="1"/>
  <c r="M189" i="13"/>
  <c r="M188" i="13" s="1"/>
  <c r="O189" i="13"/>
  <c r="Q189" i="13"/>
  <c r="Q188" i="13" s="1"/>
  <c r="V189" i="13"/>
  <c r="V188" i="13" s="1"/>
  <c r="G191" i="13"/>
  <c r="I191" i="13"/>
  <c r="K191" i="13"/>
  <c r="M191" i="13"/>
  <c r="O191" i="13"/>
  <c r="Q191" i="13"/>
  <c r="V191" i="13"/>
  <c r="G203" i="13"/>
  <c r="I203" i="13"/>
  <c r="K203" i="13"/>
  <c r="M203" i="13"/>
  <c r="O203" i="13"/>
  <c r="Q203" i="13"/>
  <c r="V203" i="13"/>
  <c r="G206" i="13"/>
  <c r="M206" i="13" s="1"/>
  <c r="I206" i="13"/>
  <c r="K206" i="13"/>
  <c r="O206" i="13"/>
  <c r="O188" i="13" s="1"/>
  <c r="Q206" i="13"/>
  <c r="V206" i="13"/>
  <c r="I207" i="13"/>
  <c r="Q207" i="13"/>
  <c r="G208" i="13"/>
  <c r="G207" i="13" s="1"/>
  <c r="I208" i="13"/>
  <c r="K208" i="13"/>
  <c r="K207" i="13" s="1"/>
  <c r="M208" i="13"/>
  <c r="M207" i="13" s="1"/>
  <c r="O208" i="13"/>
  <c r="O207" i="13" s="1"/>
  <c r="Q208" i="13"/>
  <c r="V208" i="13"/>
  <c r="V207" i="13" s="1"/>
  <c r="G210" i="13"/>
  <c r="G209" i="13" s="1"/>
  <c r="I210" i="13"/>
  <c r="I209" i="13" s="1"/>
  <c r="K210" i="13"/>
  <c r="K209" i="13" s="1"/>
  <c r="O210" i="13"/>
  <c r="O209" i="13" s="1"/>
  <c r="Q210" i="13"/>
  <c r="Q209" i="13" s="1"/>
  <c r="V210" i="13"/>
  <c r="V209" i="13" s="1"/>
  <c r="G213" i="13"/>
  <c r="I213" i="13"/>
  <c r="K213" i="13"/>
  <c r="M213" i="13"/>
  <c r="O213" i="13"/>
  <c r="Q213" i="13"/>
  <c r="V213" i="13"/>
  <c r="G215" i="13"/>
  <c r="I215" i="13"/>
  <c r="K215" i="13"/>
  <c r="M215" i="13"/>
  <c r="O215" i="13"/>
  <c r="Q215" i="13"/>
  <c r="V215" i="13"/>
  <c r="G218" i="13"/>
  <c r="I218" i="13"/>
  <c r="K218" i="13"/>
  <c r="M218" i="13"/>
  <c r="O218" i="13"/>
  <c r="Q218" i="13"/>
  <c r="V218" i="13"/>
  <c r="G228" i="13"/>
  <c r="M228" i="13" s="1"/>
  <c r="I228" i="13"/>
  <c r="K228" i="13"/>
  <c r="O228" i="13"/>
  <c r="Q228" i="13"/>
  <c r="V228" i="13"/>
  <c r="AE232" i="13"/>
  <c r="F42" i="1" s="1"/>
  <c r="G17" i="12"/>
  <c r="BA14" i="12"/>
  <c r="BA12" i="12"/>
  <c r="BA10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AE17" i="12"/>
  <c r="AF17" i="12"/>
  <c r="I20" i="1"/>
  <c r="I19" i="1"/>
  <c r="I18" i="1"/>
  <c r="H41" i="1"/>
  <c r="I41" i="1" s="1"/>
  <c r="H40" i="1"/>
  <c r="I40" i="1" s="1"/>
  <c r="G166" i="13" l="1"/>
  <c r="I60" i="1" s="1"/>
  <c r="I17" i="1" s="1"/>
  <c r="K8" i="13"/>
  <c r="Q8" i="13"/>
  <c r="AF232" i="13"/>
  <c r="G42" i="1" s="1"/>
  <c r="H42" i="1" s="1"/>
  <c r="I42" i="1" s="1"/>
  <c r="V8" i="13"/>
  <c r="I8" i="13"/>
  <c r="G8" i="13"/>
  <c r="O8" i="13"/>
  <c r="F39" i="1"/>
  <c r="F43" i="1"/>
  <c r="M166" i="13"/>
  <c r="M210" i="13"/>
  <c r="M209" i="13" s="1"/>
  <c r="M152" i="13"/>
  <c r="M151" i="13" s="1"/>
  <c r="M146" i="13"/>
  <c r="M145" i="13" s="1"/>
  <c r="M124" i="13"/>
  <c r="M123" i="13" s="1"/>
  <c r="M80" i="13"/>
  <c r="M79" i="13" s="1"/>
  <c r="M9" i="13"/>
  <c r="M8" i="13" s="1"/>
  <c r="M8" i="12"/>
  <c r="J28" i="1"/>
  <c r="J26" i="1"/>
  <c r="G38" i="1"/>
  <c r="F38" i="1"/>
  <c r="H32" i="1"/>
  <c r="J23" i="1"/>
  <c r="J24" i="1"/>
  <c r="J25" i="1"/>
  <c r="J27" i="1"/>
  <c r="E24" i="1"/>
  <c r="E26" i="1"/>
  <c r="G232" i="13" l="1"/>
  <c r="I51" i="1"/>
  <c r="I16" i="1" s="1"/>
  <c r="I21" i="1" s="1"/>
  <c r="G39" i="1"/>
  <c r="G44" i="1" s="1"/>
  <c r="G25" i="1" s="1"/>
  <c r="A25" i="1" s="1"/>
  <c r="A26" i="1" s="1"/>
  <c r="G26" i="1" s="1"/>
  <c r="G43" i="1"/>
  <c r="H43" i="1" s="1"/>
  <c r="I43" i="1" s="1"/>
  <c r="F44" i="1"/>
  <c r="I65" i="1" l="1"/>
  <c r="J62" i="1" s="1"/>
  <c r="H39" i="1"/>
  <c r="I39" i="1" s="1"/>
  <c r="I44" i="1" s="1"/>
  <c r="G23" i="1"/>
  <c r="A23" i="1" s="1"/>
  <c r="A24" i="1" s="1"/>
  <c r="G24" i="1" s="1"/>
  <c r="A27" i="1" s="1"/>
  <c r="A29" i="1" s="1"/>
  <c r="G29" i="1" s="1"/>
  <c r="G27" i="1" s="1"/>
  <c r="G28" i="1"/>
  <c r="J64" i="1" l="1"/>
  <c r="J58" i="1"/>
  <c r="J61" i="1"/>
  <c r="J53" i="1"/>
  <c r="J54" i="1"/>
  <c r="J60" i="1"/>
  <c r="J59" i="1"/>
  <c r="J55" i="1"/>
  <c r="J56" i="1"/>
  <c r="J51" i="1"/>
  <c r="J63" i="1"/>
  <c r="J57" i="1"/>
  <c r="J52" i="1"/>
  <c r="H44" i="1"/>
  <c r="J41" i="1"/>
  <c r="J43" i="1"/>
  <c r="J42" i="1"/>
  <c r="J39" i="1"/>
  <c r="J44" i="1" s="1"/>
  <c r="J40" i="1"/>
  <c r="J6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<sst xmlns="http://schemas.openxmlformats.org/spreadsheetml/2006/main" count="958" uniqueCount="383">
  <si>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</si>
  <si>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</si>
  <si>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</si>
  <si>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</si>
  <si>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</si>
  <si>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</si>
  <si>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</si>
  <si>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</si>
  <si>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</si>
  <si>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</si>
  <si>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</si>
  <si>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</si>
  <si>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</si>
  <si>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</si>
  <si>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</si>
  <si>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</si>
  <si>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</si>
  <si>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</si>
  <si>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</si>
  <si>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</si>
  <si>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</si>
  <si>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</si>
  <si>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</si>
  <si>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</si>
  <si>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</si>
  <si>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</si>
  <si>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</si>
  <si>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</si>
  <si>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</si>
  <si>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</si>
  <si>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</si>
  <si>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</si>
  <si>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</si>
  <si>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</si>
  <si>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</si>
  <si>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</si>
  <si>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</si>
  <si>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</si>
  <si>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</si>
  <si>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</si>
  <si>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</si>
  <si>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</si>
  <si>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</si>
  <si>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2018_0913</t>
  </si>
  <si>
    <t>ZOO a zámek Zlín - Lešná, příspěvková organizace</t>
  </si>
  <si>
    <t>Lukovská 112</t>
  </si>
  <si>
    <t>Zlín-Štípa</t>
  </si>
  <si>
    <t>76314</t>
  </si>
  <si>
    <t>00090026</t>
  </si>
  <si>
    <t>CZ00090026</t>
  </si>
  <si>
    <t>Stavba</t>
  </si>
  <si>
    <t>SO 00</t>
  </si>
  <si>
    <t>Ostatní a vedlejší náklady</t>
  </si>
  <si>
    <t>1</t>
  </si>
  <si>
    <t>SO 01</t>
  </si>
  <si>
    <t>Ocelový přístřešek</t>
  </si>
  <si>
    <t>2_bez přesunů</t>
  </si>
  <si>
    <t>Stavební a statická část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</si>
  <si>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</si>
  <si>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</si>
  <si>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</si>
  <si>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</si>
  <si>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</si>
  <si>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</si>
  <si>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</si>
  <si>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</si>
  <si>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</si>
  <si>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</si>
  <si>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</si>
  <si>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</si>
  <si>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</si>
  <si>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</si>
  <si>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</si>
  <si>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95</t>
  </si>
  <si>
    <t>Dokončovací konstrukce na pozemních stavbách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</si>
  <si>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</si>
  <si>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</si>
  <si>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</si>
  <si>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</si>
  <si>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</si>
  <si>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</si>
  <si>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</si>
  <si>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</si>
  <si>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M21</t>
  </si>
  <si>
    <t>Elektromontáže</t>
  </si>
  <si>
    <t>M43</t>
  </si>
  <si>
    <t>Montáže ocelových konstrukcí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</si>
  <si>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</si>
  <si>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</si>
  <si>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</si>
  <si>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</si>
  <si>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</si>
  <si>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</si>
  <si>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</si>
  <si>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</si>
  <si>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</si>
  <si>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</si>
  <si>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</si>
  <si>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</si>
  <si>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</si>
  <si>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</si>
  <si>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</si>
  <si>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</si>
  <si>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</si>
  <si>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</si>
  <si>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</si>
  <si>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</si>
  <si>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</si>
  <si>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</si>
  <si>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</si>
  <si>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</si>
  <si>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</si>
  <si>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</si>
  <si>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</si>
  <si>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</si>
  <si>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</si>
  <si>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</si>
  <si>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</si>
  <si>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</si>
  <si>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18/ II</t>
  </si>
  <si>
    <t>Indiv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</si>
  <si>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</si>
  <si>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</si>
  <si>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</si>
  <si>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</si>
  <si>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</si>
  <si>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</si>
  <si>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</si>
  <si>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</si>
  <si>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</si>
  <si>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005111020R</t>
  </si>
  <si>
    <t>Vytyčení stavby</t>
  </si>
  <si>
    <t>SUM</t>
  </si>
  <si>
    <t>Poznámky uchazeče k zadání</t>
  </si>
  <si>
    <t>POPUZIV</t>
  </si>
  <si>
    <t>END</t>
  </si>
  <si>
    <t>131201111R00</t>
  </si>
  <si>
    <t>Hloubení nezapaž. jam hor.3 do 100 m3, STROJNĚ</t>
  </si>
  <si>
    <t>m3</t>
  </si>
  <si>
    <t>POL1_</t>
  </si>
  <si>
    <t>výkop č.1 : 260,118*0,370</t>
  </si>
  <si>
    <t>VV</t>
  </si>
  <si>
    <t>1,440*0,700</t>
  </si>
  <si>
    <t>(1,440+0,810)/2*5,155</t>
  </si>
  <si>
    <t>(0,810+0,752)/2*8,165</t>
  </si>
  <si>
    <t>131201119R00</t>
  </si>
  <si>
    <t>Příplatek za lepivost - hloubení nezap.jam v hor.3</t>
  </si>
  <si>
    <t>Položka pořadí 1 : 109,42790*0,3</t>
  </si>
  <si>
    <t>133201101R00</t>
  </si>
  <si>
    <t>Hloubení šachet v hor.3 do 100 m3</t>
  </si>
  <si>
    <t>Výkop č.2 : 1,200*1,200*1,000*12</t>
  </si>
  <si>
    <t>133201109R00</t>
  </si>
  <si>
    <t>Příplatek za lepivost - hloubení šachet v hor.3</t>
  </si>
  <si>
    <t>Položka pořadí 3 : 17,28000*0,3</t>
  </si>
  <si>
    <t>139601102R00</t>
  </si>
  <si>
    <t>Ruční výkop jam, rýh a šachet v hornině tř. 3</t>
  </si>
  <si>
    <t>výkop č.3 : (0,400+1,233)/2*7,170</t>
  </si>
  <si>
    <t>1,233*(6,850+1,530)</t>
  </si>
  <si>
    <t>0,122*5,100</t>
  </si>
  <si>
    <t xml:space="preserve">filtrační šachta + potrubí v zemi : </t>
  </si>
  <si>
    <t>0,800*1,500*0,500</t>
  </si>
  <si>
    <t>1,000*1,000*0,700</t>
  </si>
  <si>
    <t>162301101R00</t>
  </si>
  <si>
    <t>Vodorovné přemístění výkopku z hor.1-4 do 500 m</t>
  </si>
  <si>
    <t xml:space="preserve">jámy : </t>
  </si>
  <si>
    <t>Položka pořadí 1 : 109,42790</t>
  </si>
  <si>
    <t xml:space="preserve">šachty : </t>
  </si>
  <si>
    <t>Položka pořadí 3 : 17,28000</t>
  </si>
  <si>
    <t xml:space="preserve">ruční : </t>
  </si>
  <si>
    <t>Položka pořadí 5 : 18,10905</t>
  </si>
  <si>
    <t>171101121R00</t>
  </si>
  <si>
    <t>Uložení sypaniny z hornin nesoudržných kamenitých</t>
  </si>
  <si>
    <t xml:space="preserve">S1 : </t>
  </si>
  <si>
    <t>20,790*13,700*0,200</t>
  </si>
  <si>
    <t>20,790*13,700*0,050</t>
  </si>
  <si>
    <t>-0,700*0,750*(0,200+0,050)*12</t>
  </si>
  <si>
    <t>174101102R00</t>
  </si>
  <si>
    <t>Zásyp ruční se zhutněním</t>
  </si>
  <si>
    <t xml:space="preserve">S3 : </t>
  </si>
  <si>
    <t>0,320*20,790*0,250</t>
  </si>
  <si>
    <t>0,320*20,790*0,050</t>
  </si>
  <si>
    <t xml:space="preserve">filtrační šachta : </t>
  </si>
  <si>
    <t>štěrkový obsyp : 0,300</t>
  </si>
  <si>
    <t>zemina : 0,100</t>
  </si>
  <si>
    <t>175101101R00</t>
  </si>
  <si>
    <t>Obsyp potrubí bez prohození sypaniny</t>
  </si>
  <si>
    <t xml:space="preserve">potrubí v zemi : </t>
  </si>
  <si>
    <t>0,800*1,500*0,400</t>
  </si>
  <si>
    <t>175101109R00</t>
  </si>
  <si>
    <t>Příplatek za prohození sypaniny pro obsyp potrubí</t>
  </si>
  <si>
    <t>Položka pořadí 9 : 0,48000</t>
  </si>
  <si>
    <t>181101102R00</t>
  </si>
  <si>
    <t>Úprava pláně v zářezech v hor. 1-4, se zhutněním</t>
  </si>
  <si>
    <t>m2</t>
  </si>
  <si>
    <t>20,790*13,700</t>
  </si>
  <si>
    <t>-0,700*0,750*12*2</t>
  </si>
  <si>
    <t>181101111R00</t>
  </si>
  <si>
    <t>Úprava pláně v zářezech se zhutněním - ručně</t>
  </si>
  <si>
    <t>23,000*16,000</t>
  </si>
  <si>
    <t>0,800*1,500</t>
  </si>
  <si>
    <t>1,000*1,000</t>
  </si>
  <si>
    <t>58337333R1</t>
  </si>
  <si>
    <t>Štěrkopísek frakce 8,0 až 16,0 mm; třída A</t>
  </si>
  <si>
    <t>t</t>
  </si>
  <si>
    <t>Vlastní</t>
  </si>
  <si>
    <t>POL3_</t>
  </si>
  <si>
    <t>filtrační šachta : 0,300*1,950*1,15</t>
  </si>
  <si>
    <t>58344169R</t>
  </si>
  <si>
    <t>Štěrkodrtě frakce 0-32 A</t>
  </si>
  <si>
    <t>SPCM</t>
  </si>
  <si>
    <t>20,790*13,700*0,050*1,950</t>
  </si>
  <si>
    <t>-0,700*0,750*0,050*1,950*12</t>
  </si>
  <si>
    <t>0,320*20,790*0,050*1,950</t>
  </si>
  <si>
    <t>0,15</t>
  </si>
  <si>
    <t>59691002.AR</t>
  </si>
  <si>
    <t>Recyklát betonový   fr.16 - 32 mm</t>
  </si>
  <si>
    <t>20,790*13,700*0,200*1,950</t>
  </si>
  <si>
    <t>-0,700*0,750*0,200*1,950*12</t>
  </si>
  <si>
    <t>0,320*20,790*0,250*1,950</t>
  </si>
  <si>
    <t>0,20</t>
  </si>
  <si>
    <t>271571111R00</t>
  </si>
  <si>
    <t>Polštář základu ze štěrkopísku tříděného</t>
  </si>
  <si>
    <t>0,100</t>
  </si>
  <si>
    <t>273351215R00</t>
  </si>
  <si>
    <t>Bednění stěn základových desek - zřízení</t>
  </si>
  <si>
    <t>(20,790+13,700)*2*0,160</t>
  </si>
  <si>
    <t>273351216R00</t>
  </si>
  <si>
    <t>Bednění stěn základových desek - odstranění</t>
  </si>
  <si>
    <t>Včetně očištění, vytřídění a uložení bedního materiálu.</t>
  </si>
  <si>
    <t>Položka pořadí 17 : 11,03680</t>
  </si>
  <si>
    <t>275321321R00</t>
  </si>
  <si>
    <t>Železobeton základových patek C 20/25 XC2</t>
  </si>
  <si>
    <t>spodní část : 1,200*1,200*0,950*12</t>
  </si>
  <si>
    <t>0,035</t>
  </si>
  <si>
    <t>horní část : 0,700*0,750*0,250*12</t>
  </si>
  <si>
    <t>275351215R00</t>
  </si>
  <si>
    <t>Bednění stěn základových patek - zřízení</t>
  </si>
  <si>
    <t>horní část : (0,700+0,750)*2*0,250*12</t>
  </si>
  <si>
    <t>275351216R00</t>
  </si>
  <si>
    <t>Bednění stěn základových patek - odstranění</t>
  </si>
  <si>
    <t>Včetně očištění, vytřídění a uložení bednícího materiálu.</t>
  </si>
  <si>
    <t>Položka pořadí 20 : 8,70000</t>
  </si>
  <si>
    <t>275361821R00</t>
  </si>
  <si>
    <t>Výztuž základ. patek z betonářské oceli 10 505 (R)</t>
  </si>
  <si>
    <t xml:space="preserve">viz. výkres D.1.2.1 : </t>
  </si>
  <si>
    <t>28,750/1000*12</t>
  </si>
  <si>
    <t>0,05</t>
  </si>
  <si>
    <t>275361921RT9</t>
  </si>
  <si>
    <t>Výztuž základových patek ze svařovaných sítí, průměr drátu  8,0, oka 150/150 mm KY50</t>
  </si>
  <si>
    <t>6,540/1000*12</t>
  </si>
  <si>
    <t>289971231R00</t>
  </si>
  <si>
    <t>Zřízení vrstvy z geotext. sklon do 1:1 š.do 3 m</t>
  </si>
  <si>
    <t>2,000</t>
  </si>
  <si>
    <t>69366197R</t>
  </si>
  <si>
    <t>Geotextilie PP; funkce separační, ochranná, výztužná, filtrační; plošná hmotnost 200 g/m</t>
  </si>
  <si>
    <t>Položka pořadí 24 : 2,00000</t>
  </si>
  <si>
    <t>0,10</t>
  </si>
  <si>
    <t>451572111R00</t>
  </si>
  <si>
    <t>Lože pod potrubí z kameniva těženého 0 - 4 mm</t>
  </si>
  <si>
    <t>0,800*1,500*0,100</t>
  </si>
  <si>
    <t>596811111R00</t>
  </si>
  <si>
    <t>Kladení dlaždic kom.pro pěší, lože z kameniva těž.</t>
  </si>
  <si>
    <t>0,300*20,790</t>
  </si>
  <si>
    <t>592453320R1</t>
  </si>
  <si>
    <t>Dlaždice betonová 30x30x5 cm hladká, standard šedá</t>
  </si>
  <si>
    <t>Položka pořadí 27 : 6,23700</t>
  </si>
  <si>
    <t>0,03</t>
  </si>
  <si>
    <t>631312611RM1</t>
  </si>
  <si>
    <t>Mazanina betonová tl. 5 - 8 cm C 16/20 XC2, z betonu prostého</t>
  </si>
  <si>
    <t>Včetně vytvoření dilatačních spár, bez zaplnění.</t>
  </si>
  <si>
    <t>XC2</t>
  </si>
  <si>
    <t>1,200*1,200*0,050*12</t>
  </si>
  <si>
    <t>631315711R00</t>
  </si>
  <si>
    <t>Mazanina betonová tl. 12 - 24 cm C 25/30 XC2</t>
  </si>
  <si>
    <t>20,790*13,700*0,160</t>
  </si>
  <si>
    <t>631319175R00</t>
  </si>
  <si>
    <t>Příplatek za stržení povrchu mazaniny tl. 24 cm</t>
  </si>
  <si>
    <t>631361921RT9</t>
  </si>
  <si>
    <t>Výztuž mazanin svařovanou sítí, průměr drátu  8,0, oka 150/150 mm KY80</t>
  </si>
  <si>
    <t>20,790*13,700*5,360/1000*1,25</t>
  </si>
  <si>
    <t>631316231R01</t>
  </si>
  <si>
    <t>Povrchová úprava zakrtáčování povrchu - strojně</t>
  </si>
  <si>
    <t>8R001</t>
  </si>
  <si>
    <t>D+M podzemní filtrační šachta DN 400 do 500 m2 odvodňované plochy</t>
  </si>
  <si>
    <t>kus</t>
  </si>
  <si>
    <t>953981204R00</t>
  </si>
  <si>
    <t>Chemické kotvy, beton, hl. 125 mm, malta</t>
  </si>
  <si>
    <t xml:space="preserve">viz. výpis OK přístřešku : </t>
  </si>
  <si>
    <t>48,000</t>
  </si>
  <si>
    <t>998014012R00</t>
  </si>
  <si>
    <t>Přesun hmot, budovy mont. jednopodl.</t>
  </si>
  <si>
    <t>POL7_</t>
  </si>
  <si>
    <t>764R001</t>
  </si>
  <si>
    <t>K1 D+M střešní hřebenáč z FeZn plechu tl. 0,5 mm pro krytiny z trapézového plechu, rš 450 mm, odstín přírodní</t>
  </si>
  <si>
    <t>m</t>
  </si>
  <si>
    <t xml:space="preserve">viz. výpis klempířských výrobků : </t>
  </si>
  <si>
    <t>19,960</t>
  </si>
  <si>
    <t>764R002</t>
  </si>
  <si>
    <t>K2 D+M závětrná lišta z FeZn plechu tl. 0,55 mm pro krytiny z trapézového plechu, rš 200 mm, odstín přírodní</t>
  </si>
  <si>
    <t>27,000</t>
  </si>
  <si>
    <t>764R003</t>
  </si>
  <si>
    <t>K3 D+M půlkruhový podokapní žlab DN 150 mm z FeZn plechu, rš 330 mm, odstín přírodní</t>
  </si>
  <si>
    <t>VČETNĚ ŽLABOVÝCH HÁKŮ (42 ks), ČEL (4 ks), PŮLKRUHOVÉHO KÓNICKÉHO KOŠÍKU (2 ks)</t>
  </si>
  <si>
    <t>39,920</t>
  </si>
  <si>
    <t>764R004</t>
  </si>
  <si>
    <t>K4 D+M okapový kruhový svod DN 125 mm z FeZn plechu</t>
  </si>
  <si>
    <t>VČETNĚ OBJÍMEK SE ŠROUBOVÝM SPOJEM PRO KOTVENÍ NA OCELOVÝ SLOUP (6 ks)</t>
  </si>
  <si>
    <t>2,910+3,040</t>
  </si>
  <si>
    <t>766R001</t>
  </si>
  <si>
    <t>P1 D+M rovné potrubí z plastového potrubí PVC KG SN4 DN 150 mm</t>
  </si>
  <si>
    <t xml:space="preserve">viz. výpis plastových výrobků : </t>
  </si>
  <si>
    <t>25,810</t>
  </si>
  <si>
    <t>766R002</t>
  </si>
  <si>
    <t>P2 D+M koleno z plastového potrubí PVC KG SN4 DN 150 mm, úhel 87°30´</t>
  </si>
  <si>
    <t>3,000</t>
  </si>
  <si>
    <t>766R003</t>
  </si>
  <si>
    <t>P3 D+M koleno z plastového potrubí PVC KG SN4 DN 150 mm, úhel 45°</t>
  </si>
  <si>
    <t>766R004</t>
  </si>
  <si>
    <t>P4 D+M koleno z plastového potrubí PVC KG SN4 DN 150 mm, úhel 15°</t>
  </si>
  <si>
    <t>766R005</t>
  </si>
  <si>
    <t>P5 D+M odbočka jednoduchá z plastového potrubí PVC KG SN4 DN 150 mm, odbočka DN 125, úhel 87°30´</t>
  </si>
  <si>
    <t>1,000</t>
  </si>
  <si>
    <t>766R006</t>
  </si>
  <si>
    <t>P6 D+M odbočka jednoduchá z plastového potrubí PVC KG SN4 DN 150 mm, odbočka DN 150, úhel 87°30´</t>
  </si>
  <si>
    <t>766R007</t>
  </si>
  <si>
    <t>P7 D+M závěsná objímka dvoušroubová pro potrubí z PVC KG DN 150 mm, upevňovací hlava pro závitovou tyč M8</t>
  </si>
  <si>
    <t>16,000</t>
  </si>
  <si>
    <t>767392112R00</t>
  </si>
  <si>
    <t>Montáž krytiny střech, tvar. plechem, šroubováním</t>
  </si>
  <si>
    <t>6,740*2*19,960</t>
  </si>
  <si>
    <t>767R001</t>
  </si>
  <si>
    <t>Z1 D+M ocelová svařovaná konstrukce pro zavěšení plastového PVC KG potrubí dešťové kanalizace</t>
  </si>
  <si>
    <t>SVAŘENO Z UZAVŘENÝCH ČTVERCOVÝCH PROFILŮ PRŮŘEZU 40x40x2 mm DL. 800 + 250 mm</t>
  </si>
  <si>
    <t>A KOTEVNÍHO PLECHU ROZMĚRU 100x100x3 mm.</t>
  </si>
  <si>
    <t>DO KOTEVNÍHO PLECHU BUDOU PŘEDVRTÁNY DVA OTVORY PRO CHEMICKÉ KOTVY M8.</t>
  </si>
  <si>
    <t>DO HORNÍ VODOROVNÉ ČÁSTI UZAVŘENÉHO ČTVERCOVÉHO PROFILU (JEKLU) BUDE</t>
  </si>
  <si>
    <t>PŘEDVRTÁN JEDEN OTVOR PRO ZÁVITOVOU TYČ M8, POMOCÍ KTERÉ BUDOU ZAVĚŠENY</t>
  </si>
  <si>
    <t>OBJÍMKY PLASTOVÉHO PVC KG POTRUBÍ.</t>
  </si>
  <si>
    <t>CELÁ OCELOVÁ KONSTRUKCE BUDE OŠETŘENA ANTIKOROZNÍM NÁTĚREM.</t>
  </si>
  <si>
    <t>CELKOVÁ HMOTNOST OCELOVÝCH PRVKŮ (JEKL 40x40x2 mm DL. 800 mm + JEKL 40x40x2</t>
  </si>
  <si>
    <t>DL. 250 mm + KOTEVNÍ PLECH 100x100x3 mm) ČINÍ  2,85 kg</t>
  </si>
  <si>
    <t xml:space="preserve">viz. výpis zámečnických konstrukcí : </t>
  </si>
  <si>
    <t>15484130R</t>
  </si>
  <si>
    <t>Profil ocelový trapézový 55/250; tl. 0,75 mm; výška vlny 55,0 mm; žárově poaluzinkováno</t>
  </si>
  <si>
    <t>Položka pořadí 48 : 269,06080</t>
  </si>
  <si>
    <t>998767101R00</t>
  </si>
  <si>
    <t>Přesun hmot pro zámečnické konstr., výšky do 6 m</t>
  </si>
  <si>
    <t>M21R001</t>
  </si>
  <si>
    <t>D+M elektromontáže - silnoproud - viz. samostatný rozpočet</t>
  </si>
  <si>
    <t>soubor</t>
  </si>
  <si>
    <t>430861001R00</t>
  </si>
  <si>
    <t>Křivka cenová první, hmotnost do 300 kg</t>
  </si>
  <si>
    <t>kg</t>
  </si>
  <si>
    <t>7025,000</t>
  </si>
  <si>
    <t>M43R001</t>
  </si>
  <si>
    <t>D+M nátěr OK</t>
  </si>
  <si>
    <t>Položka pořadí 53 : 7025,00000</t>
  </si>
  <si>
    <t>M43R002</t>
  </si>
  <si>
    <t>D+M 202Z14-BUTT, ocel S450GD, + vzpěry ASR, WDT táhlo</t>
  </si>
  <si>
    <t>200,000*3,820</t>
  </si>
  <si>
    <t>55399993.AR</t>
  </si>
  <si>
    <t>Ocelové prvky nad 10 kg</t>
  </si>
  <si>
    <t>Ocel S235</t>
  </si>
  <si>
    <t xml:space="preserve">HEA 180 : </t>
  </si>
  <si>
    <t xml:space="preserve">IPE 300 : </t>
  </si>
  <si>
    <t xml:space="preserve">TRf89x3,2 : </t>
  </si>
  <si>
    <t xml:space="preserve">f12 : </t>
  </si>
  <si>
    <t xml:space="preserve">f16 : </t>
  </si>
  <si>
    <t xml:space="preserve">P8 : </t>
  </si>
  <si>
    <t xml:space="preserve">P15 : </t>
  </si>
  <si>
    <t>55399999R</t>
  </si>
  <si>
    <t>Ocelové výrobky - kotvy a spojky-atypické prvky</t>
  </si>
  <si>
    <t>Položka pořadí 53 : 7025,00000*0,14</t>
  </si>
  <si>
    <t>JKSO:</t>
  </si>
  <si>
    <t>815.94</t>
  </si>
  <si>
    <t>přístřešky, kiosky apod. pro různé účely</t>
  </si>
  <si>
    <t>JKSO</t>
  </si>
  <si>
    <t xml:space="preserve"> m3</t>
  </si>
  <si>
    <t>svislá nosná konstrukce kovová</t>
  </si>
  <si>
    <t>JKSOChar</t>
  </si>
  <si>
    <t>novostavba objektu</t>
  </si>
  <si>
    <t>JKSOAkce</t>
  </si>
  <si>
    <t>Sklad v technickém zázemí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</si>
</sst>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vertical="top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95" t="s">
        <v>41</v>
      </c>
      <c r="B2" s="195"/>
      <c r="C2" s="195"/>
      <c r="D2" s="195"/>
      <c r="E2" s="195"/>
      <c r="F2" s="195"/>
      <c r="G2" s="19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C43" sqref="C43:E4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38</v>
      </c>
      <c r="B1" s="215" t="s">
        <v>4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3"/>
      <c r="B2" s="76" t="s">
        <v>24</v>
      </c>
      <c r="C2" s="77"/>
      <c r="D2" s="78" t="s">
        <v>43</v>
      </c>
      <c r="E2" s="221" t="s">
        <v>382</v>
      </c>
      <c r="F2" s="222"/>
      <c r="G2" s="222"/>
      <c r="H2" s="222"/>
      <c r="I2" s="222"/>
      <c r="J2" s="223"/>
      <c r="O2" s="2"/>
    </row>
    <row r="3" spans="1:15" ht="27" hidden="1" customHeight="1" x14ac:dyDescent="0.2">
      <c r="A3" s="3"/>
      <c r="B3" s="79"/>
      <c r="C3" s="77"/>
      <c r="D3" s="80"/>
      <c r="E3" s="224"/>
      <c r="F3" s="225"/>
      <c r="G3" s="225"/>
      <c r="H3" s="225"/>
      <c r="I3" s="225"/>
      <c r="J3" s="226"/>
    </row>
    <row r="4" spans="1:15" ht="23.25" customHeight="1" x14ac:dyDescent="0.2">
      <c r="A4" s="3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3"/>
      <c r="B5" s="44" t="s">
        <v>23</v>
      </c>
      <c r="C5" s="4"/>
      <c r="D5" s="84" t="s">
        <v>44</v>
      </c>
      <c r="E5" s="24"/>
      <c r="F5" s="24"/>
      <c r="G5" s="24"/>
      <c r="H5" s="26" t="s">
        <v>42</v>
      </c>
      <c r="I5" s="84" t="s">
        <v>48</v>
      </c>
      <c r="J5" s="10"/>
    </row>
    <row r="6" spans="1:15" ht="15.75" customHeight="1" x14ac:dyDescent="0.2">
      <c r="A6" s="3"/>
      <c r="B6" s="38"/>
      <c r="C6" s="24"/>
      <c r="D6" s="84" t="s">
        <v>45</v>
      </c>
      <c r="E6" s="24"/>
      <c r="F6" s="24"/>
      <c r="G6" s="24"/>
      <c r="H6" s="26" t="s">
        <v>36</v>
      </c>
      <c r="I6" s="84" t="s">
        <v>49</v>
      </c>
      <c r="J6" s="10"/>
    </row>
    <row r="7" spans="1:15" ht="15.75" customHeight="1" x14ac:dyDescent="0.2">
      <c r="A7" s="3"/>
      <c r="B7" s="39"/>
      <c r="C7" s="25"/>
      <c r="D7" s="86" t="s">
        <v>47</v>
      </c>
      <c r="E7" s="85" t="s">
        <v>46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20</v>
      </c>
      <c r="C11" s="4"/>
      <c r="D11" s="228"/>
      <c r="E11" s="228"/>
      <c r="F11" s="228"/>
      <c r="G11" s="228"/>
      <c r="H11" s="26" t="s">
        <v>42</v>
      </c>
      <c r="I11" s="88"/>
      <c r="J11" s="10"/>
    </row>
    <row r="12" spans="1:15" ht="15.75" customHeight="1" x14ac:dyDescent="0.2">
      <c r="A12" s="3"/>
      <c r="B12" s="38"/>
      <c r="C12" s="24"/>
      <c r="D12" s="210"/>
      <c r="E12" s="210"/>
      <c r="F12" s="210"/>
      <c r="G12" s="210"/>
      <c r="H12" s="26" t="s">
        <v>36</v>
      </c>
      <c r="I12" s="88"/>
      <c r="J12" s="10"/>
    </row>
    <row r="13" spans="1:15" ht="15.75" customHeight="1" x14ac:dyDescent="0.2">
      <c r="A13" s="3"/>
      <c r="B13" s="39"/>
      <c r="C13" s="25"/>
      <c r="D13" s="87"/>
      <c r="E13" s="213"/>
      <c r="F13" s="214"/>
      <c r="G13" s="214"/>
      <c r="H13" s="27"/>
      <c r="I13" s="31"/>
      <c r="J13" s="48"/>
    </row>
    <row r="14" spans="1:15" ht="24" hidden="1" customHeight="1" x14ac:dyDescent="0.2">
      <c r="A14" s="3"/>
      <c r="B14" s="63" t="s">
        <v>22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34</v>
      </c>
      <c r="C15" s="69"/>
      <c r="D15" s="50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40" t="s">
        <v>26</v>
      </c>
      <c r="B16" s="54" t="s">
        <v>26</v>
      </c>
      <c r="C16" s="55"/>
      <c r="D16" s="56"/>
      <c r="E16" s="201"/>
      <c r="F16" s="202"/>
      <c r="G16" s="201"/>
      <c r="H16" s="202"/>
      <c r="I16" s="201">
        <f>SUMIF(F51:F64,A16,I51:I64)+SUMIF(F51:F64,"PSU",I51:I64)</f>
        <v>0</v>
      </c>
      <c r="J16" s="203"/>
    </row>
    <row r="17" spans="1:10" ht="23.25" customHeight="1" x14ac:dyDescent="0.2">
      <c r="A17" s="140" t="s">
        <v>27</v>
      </c>
      <c r="B17" s="54" t="s">
        <v>27</v>
      </c>
      <c r="C17" s="55"/>
      <c r="D17" s="56"/>
      <c r="E17" s="201"/>
      <c r="F17" s="202"/>
      <c r="G17" s="201"/>
      <c r="H17" s="202"/>
      <c r="I17" s="201">
        <f>SUMIF(F51:F64,A17,I51:I64)</f>
        <v>0</v>
      </c>
      <c r="J17" s="203"/>
    </row>
    <row r="18" spans="1:10" ht="23.25" customHeight="1" x14ac:dyDescent="0.2">
      <c r="A18" s="140" t="s">
        <v>28</v>
      </c>
      <c r="B18" s="54" t="s">
        <v>28</v>
      </c>
      <c r="C18" s="55"/>
      <c r="D18" s="56"/>
      <c r="E18" s="201"/>
      <c r="F18" s="202"/>
      <c r="G18" s="201"/>
      <c r="H18" s="202"/>
      <c r="I18" s="201">
        <f>SUMIF(F51:F64,A18,I51:I64)</f>
        <v>0</v>
      </c>
      <c r="J18" s="203"/>
    </row>
    <row r="19" spans="1:10" ht="23.25" customHeight="1" x14ac:dyDescent="0.2">
      <c r="A19" s="140" t="s">
        <v>87</v>
      </c>
      <c r="B19" s="54" t="s">
        <v>29</v>
      </c>
      <c r="C19" s="55"/>
      <c r="D19" s="56"/>
      <c r="E19" s="201"/>
      <c r="F19" s="202"/>
      <c r="G19" s="201"/>
      <c r="H19" s="202"/>
      <c r="I19" s="201">
        <f>SUMIF(F51:F64,A19,I51:I64)</f>
        <v>0</v>
      </c>
      <c r="J19" s="203"/>
    </row>
    <row r="20" spans="1:10" ht="23.25" customHeight="1" x14ac:dyDescent="0.2">
      <c r="A20" s="140" t="s">
        <v>88</v>
      </c>
      <c r="B20" s="54" t="s">
        <v>30</v>
      </c>
      <c r="C20" s="55"/>
      <c r="D20" s="56"/>
      <c r="E20" s="201"/>
      <c r="F20" s="202"/>
      <c r="G20" s="201"/>
      <c r="H20" s="202"/>
      <c r="I20" s="201">
        <f>SUMIF(F51:F64,A20,I51:I64)</f>
        <v>0</v>
      </c>
      <c r="J20" s="203"/>
    </row>
    <row r="21" spans="1:10" ht="23.25" customHeight="1" x14ac:dyDescent="0.2">
      <c r="A21" s="3"/>
      <c r="B21" s="71" t="s">
        <v>31</v>
      </c>
      <c r="C21" s="72"/>
      <c r="D21" s="73"/>
      <c r="E21" s="204"/>
      <c r="F21" s="231"/>
      <c r="G21" s="204"/>
      <c r="H21" s="231"/>
      <c r="I21" s="204">
        <f>SUM(I16:J20)</f>
        <v>0</v>
      </c>
      <c r="J21" s="205"/>
    </row>
    <row r="22" spans="1:10" ht="33" customHeight="1" x14ac:dyDescent="0.2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199">
        <f>ZakladDPHSniVypocet</f>
        <v>0</v>
      </c>
      <c r="H23" s="200"/>
      <c r="I23" s="200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197">
        <f>IF(A24&gt;50, ROUNDUP(A23, 0), ROUNDDOWN(A23, 0))</f>
        <v>0</v>
      </c>
      <c r="H24" s="198"/>
      <c r="I24" s="198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199">
        <f>ZakladDPHZaklVypocet</f>
        <v>0</v>
      </c>
      <c r="H25" s="200"/>
      <c r="I25" s="200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218">
        <f>IF(A26&gt;50, ROUNDUP(A25, 0), ROUNDDOWN(A25, 0))</f>
        <v>0</v>
      </c>
      <c r="H26" s="219"/>
      <c r="I26" s="219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220">
        <f>CenaCelkem-(ZakladDPHSni+DPHSni+ZakladDPHZakl+DPHZakl)</f>
        <v>0</v>
      </c>
      <c r="H27" s="220"/>
      <c r="I27" s="220"/>
      <c r="J27" s="60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07">
        <f>ZakladDPHSniVypocet+ZakladDPHZaklVypocet</f>
        <v>0</v>
      </c>
      <c r="H28" s="207"/>
      <c r="I28" s="207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06">
        <f>IF(A29&gt;50, ROUNDUP(A27, 0), ROUNDDOWN(A27, 0))</f>
        <v>0</v>
      </c>
      <c r="H29" s="206"/>
      <c r="I29" s="206"/>
      <c r="J29" s="123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43390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08"/>
      <c r="E34" s="209"/>
      <c r="F34" s="29"/>
      <c r="G34" s="208"/>
      <c r="H34" s="209"/>
      <c r="I34" s="209"/>
      <c r="J34" s="35"/>
    </row>
    <row r="35" spans="1:10" ht="12.75" customHeight="1" x14ac:dyDescent="0.2">
      <c r="A35" s="3"/>
      <c r="B35" s="3"/>
      <c r="C35" s="4"/>
      <c r="D35" s="196" t="s">
        <v>2</v>
      </c>
      <c r="E35" s="196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32"/>
      <c r="D39" s="233"/>
      <c r="E39" s="233"/>
      <c r="F39" s="104">
        <f>'SO 00 1 Naklady'!AE17+'SO 01 2_bez přesunů Pol'!AE232</f>
        <v>0</v>
      </c>
      <c r="G39" s="105">
        <f>'SO 00 1 Naklady'!AF17+'SO 01 2_bez přesunů Pol'!AF232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">
      <c r="A40" s="93">
        <v>2</v>
      </c>
      <c r="B40" s="108" t="s">
        <v>51</v>
      </c>
      <c r="C40" s="234" t="s">
        <v>52</v>
      </c>
      <c r="D40" s="235"/>
      <c r="E40" s="235"/>
      <c r="F40" s="109">
        <f>'SO 00 1 Naklady'!AE17</f>
        <v>0</v>
      </c>
      <c r="G40" s="110">
        <f>'SO 00 1 Naklady'!AF17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">
      <c r="A41" s="93">
        <v>3</v>
      </c>
      <c r="B41" s="112" t="s">
        <v>53</v>
      </c>
      <c r="C41" s="232" t="s">
        <v>52</v>
      </c>
      <c r="D41" s="233"/>
      <c r="E41" s="233"/>
      <c r="F41" s="113">
        <f>'SO 00 1 Naklady'!AE17</f>
        <v>0</v>
      </c>
      <c r="G41" s="106">
        <f>'SO 00 1 Naklady'!AF17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93">
        <v>2</v>
      </c>
      <c r="B42" s="108" t="s">
        <v>54</v>
      </c>
      <c r="C42" s="234" t="s">
        <v>55</v>
      </c>
      <c r="D42" s="235"/>
      <c r="E42" s="235"/>
      <c r="F42" s="109">
        <f>'SO 01 2_bez přesunů Pol'!AE232</f>
        <v>0</v>
      </c>
      <c r="G42" s="110">
        <f>'SO 01 2_bez přesunů Pol'!AF232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">
      <c r="A43" s="93">
        <v>3</v>
      </c>
      <c r="B43" s="112" t="s">
        <v>56</v>
      </c>
      <c r="C43" s="232" t="s">
        <v>57</v>
      </c>
      <c r="D43" s="233"/>
      <c r="E43" s="233"/>
      <c r="F43" s="113">
        <f>'SO 01 2_bez přesunů Pol'!AE232</f>
        <v>0</v>
      </c>
      <c r="G43" s="106">
        <f>'SO 01 2_bez přesunů Pol'!AF232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">
      <c r="A44" s="93"/>
      <c r="B44" s="236" t="s">
        <v>58</v>
      </c>
      <c r="C44" s="237"/>
      <c r="D44" s="237"/>
      <c r="E44" s="238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75" x14ac:dyDescent="0.25">
      <c r="B48" s="124" t="s">
        <v>60</v>
      </c>
    </row>
    <row r="50" spans="1:10" ht="25.5" customHeight="1" x14ac:dyDescent="0.2">
      <c r="A50" s="125"/>
      <c r="B50" s="128" t="s">
        <v>18</v>
      </c>
      <c r="C50" s="128" t="s">
        <v>6</v>
      </c>
      <c r="D50" s="129"/>
      <c r="E50" s="129"/>
      <c r="F50" s="130" t="s">
        <v>61</v>
      </c>
      <c r="G50" s="130"/>
      <c r="H50" s="130"/>
      <c r="I50" s="130" t="s">
        <v>31</v>
      </c>
      <c r="J50" s="130" t="s">
        <v>0</v>
      </c>
    </row>
    <row r="51" spans="1:10" ht="25.5" customHeight="1" x14ac:dyDescent="0.2">
      <c r="A51" s="126"/>
      <c r="B51" s="131" t="s">
        <v>53</v>
      </c>
      <c r="C51" s="239" t="s">
        <v>62</v>
      </c>
      <c r="D51" s="240"/>
      <c r="E51" s="240"/>
      <c r="F51" s="136" t="s">
        <v>26</v>
      </c>
      <c r="G51" s="137"/>
      <c r="H51" s="137"/>
      <c r="I51" s="137">
        <f>'SO 01 2_bez přesunů Pol'!G8</f>
        <v>0</v>
      </c>
      <c r="J51" s="134" t="str">
        <f>IF(I65=0,"",I51/I65*100)</f>
        <v/>
      </c>
    </row>
    <row r="52" spans="1:10" ht="25.5" customHeight="1" x14ac:dyDescent="0.2">
      <c r="A52" s="126"/>
      <c r="B52" s="131" t="s">
        <v>63</v>
      </c>
      <c r="C52" s="239" t="s">
        <v>64</v>
      </c>
      <c r="D52" s="240"/>
      <c r="E52" s="240"/>
      <c r="F52" s="136" t="s">
        <v>26</v>
      </c>
      <c r="G52" s="137"/>
      <c r="H52" s="137"/>
      <c r="I52" s="137">
        <f>'SO 01 2_bez přesunů Pol'!G79</f>
        <v>0</v>
      </c>
      <c r="J52" s="134" t="str">
        <f>IF(I65=0,"",I52/I65*100)</f>
        <v/>
      </c>
    </row>
    <row r="53" spans="1:10" ht="25.5" customHeight="1" x14ac:dyDescent="0.2">
      <c r="A53" s="126"/>
      <c r="B53" s="131" t="s">
        <v>65</v>
      </c>
      <c r="C53" s="239" t="s">
        <v>66</v>
      </c>
      <c r="D53" s="240"/>
      <c r="E53" s="240"/>
      <c r="F53" s="136" t="s">
        <v>26</v>
      </c>
      <c r="G53" s="137"/>
      <c r="H53" s="137"/>
      <c r="I53" s="137">
        <f>'SO 01 2_bez přesunů Pol'!G112</f>
        <v>0</v>
      </c>
      <c r="J53" s="134" t="str">
        <f>IF(I65=0,"",I53/I65*100)</f>
        <v/>
      </c>
    </row>
    <row r="54" spans="1:10" ht="25.5" customHeight="1" x14ac:dyDescent="0.2">
      <c r="A54" s="126"/>
      <c r="B54" s="131" t="s">
        <v>67</v>
      </c>
      <c r="C54" s="239" t="s">
        <v>68</v>
      </c>
      <c r="D54" s="240"/>
      <c r="E54" s="240"/>
      <c r="F54" s="136" t="s">
        <v>26</v>
      </c>
      <c r="G54" s="137"/>
      <c r="H54" s="137"/>
      <c r="I54" s="137">
        <f>'SO 01 2_bez přesunů Pol'!G116</f>
        <v>0</v>
      </c>
      <c r="J54" s="134" t="str">
        <f>IF(I65=0,"",I54/I65*100)</f>
        <v/>
      </c>
    </row>
    <row r="55" spans="1:10" ht="25.5" customHeight="1" x14ac:dyDescent="0.2">
      <c r="A55" s="126"/>
      <c r="B55" s="131" t="s">
        <v>69</v>
      </c>
      <c r="C55" s="239" t="s">
        <v>70</v>
      </c>
      <c r="D55" s="240"/>
      <c r="E55" s="240"/>
      <c r="F55" s="136" t="s">
        <v>26</v>
      </c>
      <c r="G55" s="137"/>
      <c r="H55" s="137"/>
      <c r="I55" s="137">
        <f>'SO 01 2_bez přesunů Pol'!G123</f>
        <v>0</v>
      </c>
      <c r="J55" s="134" t="str">
        <f>IF(I65=0,"",I55/I65*100)</f>
        <v/>
      </c>
    </row>
    <row r="56" spans="1:10" ht="25.5" customHeight="1" x14ac:dyDescent="0.2">
      <c r="A56" s="126"/>
      <c r="B56" s="131" t="s">
        <v>71</v>
      </c>
      <c r="C56" s="239" t="s">
        <v>72</v>
      </c>
      <c r="D56" s="240"/>
      <c r="E56" s="240"/>
      <c r="F56" s="136" t="s">
        <v>26</v>
      </c>
      <c r="G56" s="137"/>
      <c r="H56" s="137"/>
      <c r="I56" s="137">
        <f>'SO 01 2_bez přesunů Pol'!G143</f>
        <v>0</v>
      </c>
      <c r="J56" s="134" t="str">
        <f>IF(I65=0,"",I56/I65*100)</f>
        <v/>
      </c>
    </row>
    <row r="57" spans="1:10" ht="25.5" customHeight="1" x14ac:dyDescent="0.2">
      <c r="A57" s="126"/>
      <c r="B57" s="131" t="s">
        <v>73</v>
      </c>
      <c r="C57" s="239" t="s">
        <v>74</v>
      </c>
      <c r="D57" s="240"/>
      <c r="E57" s="240"/>
      <c r="F57" s="136" t="s">
        <v>26</v>
      </c>
      <c r="G57" s="137"/>
      <c r="H57" s="137"/>
      <c r="I57" s="137">
        <f>'SO 01 2_bez přesunů Pol'!G145</f>
        <v>0</v>
      </c>
      <c r="J57" s="134" t="str">
        <f>IF(I65=0,"",I57/I65*100)</f>
        <v/>
      </c>
    </row>
    <row r="58" spans="1:10" ht="25.5" customHeight="1" x14ac:dyDescent="0.2">
      <c r="A58" s="126"/>
      <c r="B58" s="131" t="s">
        <v>75</v>
      </c>
      <c r="C58" s="239" t="s">
        <v>76</v>
      </c>
      <c r="D58" s="240"/>
      <c r="E58" s="240"/>
      <c r="F58" s="136" t="s">
        <v>26</v>
      </c>
      <c r="G58" s="137"/>
      <c r="H58" s="137"/>
      <c r="I58" s="137">
        <f>'SO 01 2_bez přesunů Pol'!G149</f>
        <v>0</v>
      </c>
      <c r="J58" s="134" t="str">
        <f>IF(I65=0,"",I58/I65*100)</f>
        <v/>
      </c>
    </row>
    <row r="59" spans="1:10" ht="25.5" customHeight="1" x14ac:dyDescent="0.2">
      <c r="A59" s="126"/>
      <c r="B59" s="131" t="s">
        <v>77</v>
      </c>
      <c r="C59" s="239" t="s">
        <v>78</v>
      </c>
      <c r="D59" s="240"/>
      <c r="E59" s="240"/>
      <c r="F59" s="136" t="s">
        <v>27</v>
      </c>
      <c r="G59" s="137"/>
      <c r="H59" s="137"/>
      <c r="I59" s="137">
        <f>'SO 01 2_bez přesunů Pol'!G151</f>
        <v>0</v>
      </c>
      <c r="J59" s="134" t="str">
        <f>IF(I65=0,"",I59/I65*100)</f>
        <v/>
      </c>
    </row>
    <row r="60" spans="1:10" ht="25.5" customHeight="1" x14ac:dyDescent="0.2">
      <c r="A60" s="126"/>
      <c r="B60" s="131" t="s">
        <v>79</v>
      </c>
      <c r="C60" s="239" t="s">
        <v>80</v>
      </c>
      <c r="D60" s="240"/>
      <c r="E60" s="240"/>
      <c r="F60" s="136" t="s">
        <v>27</v>
      </c>
      <c r="G60" s="137"/>
      <c r="H60" s="137"/>
      <c r="I60" s="137">
        <f>'SO 01 2_bez přesunů Pol'!G166</f>
        <v>0</v>
      </c>
      <c r="J60" s="134" t="str">
        <f>IF(I65=0,"",I60/I65*100)</f>
        <v/>
      </c>
    </row>
    <row r="61" spans="1:10" ht="25.5" customHeight="1" x14ac:dyDescent="0.2">
      <c r="A61" s="126"/>
      <c r="B61" s="131" t="s">
        <v>81</v>
      </c>
      <c r="C61" s="239" t="s">
        <v>82</v>
      </c>
      <c r="D61" s="240"/>
      <c r="E61" s="240"/>
      <c r="F61" s="136" t="s">
        <v>27</v>
      </c>
      <c r="G61" s="137"/>
      <c r="H61" s="137"/>
      <c r="I61" s="137">
        <f>'SO 01 2_bez přesunů Pol'!G188</f>
        <v>0</v>
      </c>
      <c r="J61" s="134" t="str">
        <f>IF(I65=0,"",I61/I65*100)</f>
        <v/>
      </c>
    </row>
    <row r="62" spans="1:10" ht="25.5" customHeight="1" x14ac:dyDescent="0.2">
      <c r="A62" s="126"/>
      <c r="B62" s="131" t="s">
        <v>83</v>
      </c>
      <c r="C62" s="239" t="s">
        <v>84</v>
      </c>
      <c r="D62" s="240"/>
      <c r="E62" s="240"/>
      <c r="F62" s="136" t="s">
        <v>28</v>
      </c>
      <c r="G62" s="137"/>
      <c r="H62" s="137"/>
      <c r="I62" s="137">
        <f>'SO 01 2_bez přesunů Pol'!G207</f>
        <v>0</v>
      </c>
      <c r="J62" s="134" t="str">
        <f>IF(I65=0,"",I62/I65*100)</f>
        <v/>
      </c>
    </row>
    <row r="63" spans="1:10" ht="25.5" customHeight="1" x14ac:dyDescent="0.2">
      <c r="A63" s="126"/>
      <c r="B63" s="131" t="s">
        <v>85</v>
      </c>
      <c r="C63" s="239" t="s">
        <v>86</v>
      </c>
      <c r="D63" s="240"/>
      <c r="E63" s="240"/>
      <c r="F63" s="136" t="s">
        <v>28</v>
      </c>
      <c r="G63" s="137"/>
      <c r="H63" s="137"/>
      <c r="I63" s="137">
        <f>'SO 01 2_bez přesunů Pol'!G209</f>
        <v>0</v>
      </c>
      <c r="J63" s="134" t="str">
        <f>IF(I65=0,"",I63/I65*100)</f>
        <v/>
      </c>
    </row>
    <row r="64" spans="1:10" ht="25.5" customHeight="1" x14ac:dyDescent="0.2">
      <c r="A64" s="126"/>
      <c r="B64" s="131" t="s">
        <v>87</v>
      </c>
      <c r="C64" s="239" t="s">
        <v>29</v>
      </c>
      <c r="D64" s="240"/>
      <c r="E64" s="240"/>
      <c r="F64" s="136" t="s">
        <v>87</v>
      </c>
      <c r="G64" s="137"/>
      <c r="H64" s="137"/>
      <c r="I64" s="137">
        <f>'SO 00 1 Naklady'!G8</f>
        <v>0</v>
      </c>
      <c r="J64" s="134" t="str">
        <f>IF(I65=0,"",I64/I65*100)</f>
        <v/>
      </c>
    </row>
    <row r="65" spans="1:10" ht="25.5" customHeight="1" x14ac:dyDescent="0.2">
      <c r="A65" s="127"/>
      <c r="B65" s="132" t="s">
        <v>1</v>
      </c>
      <c r="C65" s="132"/>
      <c r="D65" s="133"/>
      <c r="E65" s="133"/>
      <c r="F65" s="138"/>
      <c r="G65" s="139"/>
      <c r="H65" s="139"/>
      <c r="I65" s="139">
        <f>SUM(I51:I64)</f>
        <v>0</v>
      </c>
      <c r="J65" s="135">
        <f>SUM(J51:J64)</f>
        <v>0</v>
      </c>
    </row>
    <row r="66" spans="1:10" x14ac:dyDescent="0.2">
      <c r="F66" s="91"/>
      <c r="G66" s="90"/>
      <c r="H66" s="91"/>
      <c r="I66" s="90"/>
      <c r="J66" s="92"/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5" t="s">
        <v>8</v>
      </c>
      <c r="B2" s="74"/>
      <c r="C2" s="243"/>
      <c r="D2" s="243"/>
      <c r="E2" s="243"/>
      <c r="F2" s="243"/>
      <c r="G2" s="244"/>
    </row>
    <row r="3" spans="1:7" ht="24.95" customHeight="1" x14ac:dyDescent="0.2">
      <c r="A3" s="75" t="s">
        <v>9</v>
      </c>
      <c r="B3" s="74"/>
      <c r="C3" s="243"/>
      <c r="D3" s="243"/>
      <c r="E3" s="243"/>
      <c r="F3" s="243"/>
      <c r="G3" s="244"/>
    </row>
    <row r="4" spans="1:7" ht="24.95" customHeight="1" x14ac:dyDescent="0.2">
      <c r="A4" s="75" t="s">
        <v>10</v>
      </c>
      <c r="B4" s="74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89</v>
      </c>
    </row>
    <row r="2" spans="1:60" ht="24.95" customHeight="1" x14ac:dyDescent="0.2">
      <c r="A2" s="142" t="s">
        <v>8</v>
      </c>
      <c r="B2" s="74" t="s">
        <v>43</v>
      </c>
      <c r="C2" s="260" t="s">
        <v>382</v>
      </c>
      <c r="D2" s="261"/>
      <c r="E2" s="261"/>
      <c r="F2" s="261"/>
      <c r="G2" s="262"/>
      <c r="AG2" t="s">
        <v>90</v>
      </c>
    </row>
    <row r="3" spans="1:60" ht="24.95" customHeight="1" x14ac:dyDescent="0.2">
      <c r="A3" s="142" t="s">
        <v>9</v>
      </c>
      <c r="B3" s="74" t="s">
        <v>51</v>
      </c>
      <c r="C3" s="260" t="s">
        <v>52</v>
      </c>
      <c r="D3" s="261"/>
      <c r="E3" s="261"/>
      <c r="F3" s="261"/>
      <c r="G3" s="262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53</v>
      </c>
      <c r="C4" s="263" t="s">
        <v>52</v>
      </c>
      <c r="D4" s="264"/>
      <c r="E4" s="264"/>
      <c r="F4" s="264"/>
      <c r="G4" s="265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114</v>
      </c>
      <c r="B8" s="162" t="s">
        <v>87</v>
      </c>
      <c r="C8" s="176" t="s">
        <v>29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5"/>
      <c r="O8" s="166">
        <f>SUM(O9:O15)</f>
        <v>0</v>
      </c>
      <c r="P8" s="160"/>
      <c r="Q8" s="160">
        <f>SUM(Q9:Q15)</f>
        <v>0</v>
      </c>
      <c r="R8" s="160"/>
      <c r="S8" s="160"/>
      <c r="T8" s="160"/>
      <c r="U8" s="160"/>
      <c r="V8" s="160">
        <f>SUM(V9:V15)</f>
        <v>0</v>
      </c>
      <c r="W8" s="160"/>
      <c r="AG8" t="s">
        <v>115</v>
      </c>
    </row>
    <row r="9" spans="1:60" outlineLevel="1" x14ac:dyDescent="0.2">
      <c r="A9" s="167">
        <v>1</v>
      </c>
      <c r="B9" s="168" t="s">
        <v>116</v>
      </c>
      <c r="C9" s="177" t="s">
        <v>117</v>
      </c>
      <c r="D9" s="169" t="s">
        <v>118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3">
        <f>ROUND(E9*N9,2)</f>
        <v>0</v>
      </c>
      <c r="P9" s="159">
        <v>0</v>
      </c>
      <c r="Q9" s="159">
        <f>ROUND(E9*P9,2)</f>
        <v>0</v>
      </c>
      <c r="R9" s="159"/>
      <c r="S9" s="159" t="s">
        <v>119</v>
      </c>
      <c r="T9" s="159" t="s">
        <v>120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121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57"/>
      <c r="B10" s="158"/>
      <c r="C10" s="257" t="s">
        <v>122</v>
      </c>
      <c r="D10" s="258"/>
      <c r="E10" s="258"/>
      <c r="F10" s="258"/>
      <c r="G10" s="25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4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7">
        <v>2</v>
      </c>
      <c r="B11" s="168" t="s">
        <v>124</v>
      </c>
      <c r="C11" s="177" t="s">
        <v>125</v>
      </c>
      <c r="D11" s="169" t="s">
        <v>118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3">
        <f>ROUND(E11*N11,2)</f>
        <v>0</v>
      </c>
      <c r="P11" s="159">
        <v>0</v>
      </c>
      <c r="Q11" s="159">
        <f>ROUND(E11*P11,2)</f>
        <v>0</v>
      </c>
      <c r="R11" s="159"/>
      <c r="S11" s="159" t="s">
        <v>119</v>
      </c>
      <c r="T11" s="159" t="s">
        <v>120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45" outlineLevel="1" x14ac:dyDescent="0.2">
      <c r="A12" s="157"/>
      <c r="B12" s="158"/>
      <c r="C12" s="257" t="s">
        <v>126</v>
      </c>
      <c r="D12" s="258"/>
      <c r="E12" s="258"/>
      <c r="F12" s="258"/>
      <c r="G12" s="2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4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7">
        <v>3</v>
      </c>
      <c r="B13" s="168" t="s">
        <v>127</v>
      </c>
      <c r="C13" s="177" t="s">
        <v>128</v>
      </c>
      <c r="D13" s="169" t="s">
        <v>118</v>
      </c>
      <c r="E13" s="170">
        <v>1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3">
        <f>ROUND(E13*N13,2)</f>
        <v>0</v>
      </c>
      <c r="P13" s="159">
        <v>0</v>
      </c>
      <c r="Q13" s="159">
        <f>ROUND(E13*P13,2)</f>
        <v>0</v>
      </c>
      <c r="R13" s="159"/>
      <c r="S13" s="159" t="s">
        <v>119</v>
      </c>
      <c r="T13" s="159" t="s">
        <v>120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33.75" outlineLevel="1" x14ac:dyDescent="0.2">
      <c r="A14" s="157"/>
      <c r="B14" s="158"/>
      <c r="C14" s="257" t="s">
        <v>129</v>
      </c>
      <c r="D14" s="258"/>
      <c r="E14" s="258"/>
      <c r="F14" s="258"/>
      <c r="G14" s="2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4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67">
        <v>4</v>
      </c>
      <c r="B15" s="168" t="s">
        <v>130</v>
      </c>
      <c r="C15" s="177" t="s">
        <v>131</v>
      </c>
      <c r="D15" s="169" t="s">
        <v>118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3">
        <f>ROUND(E15*N15,2)</f>
        <v>0</v>
      </c>
      <c r="P15" s="159">
        <v>0</v>
      </c>
      <c r="Q15" s="159">
        <f>ROUND(E15*P15,2)</f>
        <v>0</v>
      </c>
      <c r="R15" s="159"/>
      <c r="S15" s="159" t="s">
        <v>119</v>
      </c>
      <c r="T15" s="159" t="s">
        <v>120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121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5"/>
      <c r="B16" s="6"/>
      <c r="C16" s="178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153"/>
      <c r="B17" s="154" t="s">
        <v>31</v>
      </c>
      <c r="C17" s="179"/>
      <c r="D17" s="155"/>
      <c r="E17" s="156"/>
      <c r="F17" s="156"/>
      <c r="G17" s="175">
        <f>G8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132</v>
      </c>
    </row>
    <row r="18" spans="1:33" x14ac:dyDescent="0.2">
      <c r="A18" s="5"/>
      <c r="B18" s="6"/>
      <c r="C18" s="17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5"/>
      <c r="B19" s="6"/>
      <c r="C19" s="178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66" t="s">
        <v>133</v>
      </c>
      <c r="B20" s="266"/>
      <c r="C20" s="267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45"/>
      <c r="B21" s="246"/>
      <c r="C21" s="247"/>
      <c r="D21" s="246"/>
      <c r="E21" s="246"/>
      <c r="F21" s="246"/>
      <c r="G21" s="24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G21" t="s">
        <v>134</v>
      </c>
    </row>
    <row r="22" spans="1:33" x14ac:dyDescent="0.2">
      <c r="A22" s="249"/>
      <c r="B22" s="250"/>
      <c r="C22" s="251"/>
      <c r="D22" s="250"/>
      <c r="E22" s="250"/>
      <c r="F22" s="250"/>
      <c r="G22" s="25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49"/>
      <c r="B23" s="250"/>
      <c r="C23" s="251"/>
      <c r="D23" s="250"/>
      <c r="E23" s="250"/>
      <c r="F23" s="250"/>
      <c r="G23" s="25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49"/>
      <c r="B24" s="250"/>
      <c r="C24" s="251"/>
      <c r="D24" s="250"/>
      <c r="E24" s="250"/>
      <c r="F24" s="250"/>
      <c r="G24" s="25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53"/>
      <c r="B25" s="254"/>
      <c r="C25" s="255"/>
      <c r="D25" s="254"/>
      <c r="E25" s="254"/>
      <c r="F25" s="254"/>
      <c r="G25" s="25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5"/>
      <c r="B26" s="6"/>
      <c r="C26" s="178"/>
      <c r="D26" s="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C27" s="180"/>
      <c r="D27" s="141"/>
      <c r="AG27" t="s">
        <v>135</v>
      </c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9">
    <mergeCell ref="A21:G25"/>
    <mergeCell ref="C10:G10"/>
    <mergeCell ref="C12:G12"/>
    <mergeCell ref="C14:G14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0" activePane="bottomLeft" state="frozen"/>
      <selection pane="bottomLeft" activeCell="AB28" sqref="AB2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89</v>
      </c>
    </row>
    <row r="2" spans="1:60" ht="24.95" customHeight="1" x14ac:dyDescent="0.2">
      <c r="A2" s="142" t="s">
        <v>8</v>
      </c>
      <c r="B2" s="74" t="s">
        <v>43</v>
      </c>
      <c r="C2" s="260" t="s">
        <v>382</v>
      </c>
      <c r="D2" s="261"/>
      <c r="E2" s="261"/>
      <c r="F2" s="261"/>
      <c r="G2" s="262"/>
      <c r="AG2" t="s">
        <v>90</v>
      </c>
    </row>
    <row r="3" spans="1:60" ht="24.95" customHeight="1" x14ac:dyDescent="0.2">
      <c r="A3" s="142" t="s">
        <v>9</v>
      </c>
      <c r="B3" s="74" t="s">
        <v>54</v>
      </c>
      <c r="C3" s="260" t="s">
        <v>55</v>
      </c>
      <c r="D3" s="261"/>
      <c r="E3" s="261"/>
      <c r="F3" s="261"/>
      <c r="G3" s="262"/>
      <c r="AC3" s="89" t="s">
        <v>90</v>
      </c>
      <c r="AG3" t="s">
        <v>92</v>
      </c>
    </row>
    <row r="4" spans="1:60" ht="24.95" customHeight="1" x14ac:dyDescent="0.2">
      <c r="A4" s="143" t="s">
        <v>10</v>
      </c>
      <c r="B4" s="144" t="s">
        <v>56</v>
      </c>
      <c r="C4" s="263" t="s">
        <v>57</v>
      </c>
      <c r="D4" s="264"/>
      <c r="E4" s="264"/>
      <c r="F4" s="264"/>
      <c r="G4" s="265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114</v>
      </c>
      <c r="B8" s="162" t="s">
        <v>53</v>
      </c>
      <c r="C8" s="176" t="s">
        <v>62</v>
      </c>
      <c r="D8" s="163"/>
      <c r="E8" s="164"/>
      <c r="F8" s="165"/>
      <c r="G8" s="165">
        <f>SUMIF(AG9:AG78,"&lt;&gt;NOR",G9:G78)</f>
        <v>0</v>
      </c>
      <c r="H8" s="165"/>
      <c r="I8" s="165">
        <f>SUM(I9:I78)</f>
        <v>0</v>
      </c>
      <c r="J8" s="165"/>
      <c r="K8" s="165">
        <f>SUM(K9:K78)</f>
        <v>0</v>
      </c>
      <c r="L8" s="165"/>
      <c r="M8" s="165">
        <f>SUM(M9:M78)</f>
        <v>0</v>
      </c>
      <c r="N8" s="165"/>
      <c r="O8" s="166">
        <f>SUM(O9:O78)</f>
        <v>31.98</v>
      </c>
      <c r="P8" s="160"/>
      <c r="Q8" s="160">
        <f>SUM(Q9:Q78)</f>
        <v>0</v>
      </c>
      <c r="R8" s="160"/>
      <c r="S8" s="160"/>
      <c r="T8" s="160"/>
      <c r="U8" s="160"/>
      <c r="V8" s="160">
        <f>SUM(V9:V78)</f>
        <v>1.31</v>
      </c>
      <c r="W8" s="160"/>
      <c r="AG8" t="s">
        <v>115</v>
      </c>
    </row>
    <row r="9" spans="1:60" outlineLevel="1" x14ac:dyDescent="0.2">
      <c r="A9" s="167">
        <v>1</v>
      </c>
      <c r="B9" s="168" t="s">
        <v>136</v>
      </c>
      <c r="C9" s="177" t="s">
        <v>137</v>
      </c>
      <c r="D9" s="169" t="s">
        <v>138</v>
      </c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3">
        <f>ROUND(E9*N9,2)</f>
        <v>0</v>
      </c>
      <c r="P9" s="159">
        <v>0</v>
      </c>
      <c r="Q9" s="159">
        <f>ROUND(E9*P9,2)</f>
        <v>0</v>
      </c>
      <c r="R9" s="159"/>
      <c r="S9" s="159" t="s">
        <v>119</v>
      </c>
      <c r="T9" s="159" t="s">
        <v>119</v>
      </c>
      <c r="U9" s="159">
        <v>0.12000000000000001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139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92" t="s">
        <v>140</v>
      </c>
      <c r="D10" s="181"/>
      <c r="E10" s="182">
        <v>96.243660000000006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141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2" t="s">
        <v>142</v>
      </c>
      <c r="D11" s="181"/>
      <c r="E11" s="182">
        <v>1.008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141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2" t="s">
        <v>143</v>
      </c>
      <c r="D12" s="181"/>
      <c r="E12" s="182">
        <v>5.7993800000000002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141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2" t="s">
        <v>144</v>
      </c>
      <c r="D13" s="181"/>
      <c r="E13" s="182">
        <v>6.3768700000000003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141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2</v>
      </c>
      <c r="B14" s="168" t="s">
        <v>145</v>
      </c>
      <c r="C14" s="177" t="s">
        <v>146</v>
      </c>
      <c r="D14" s="169" t="s">
        <v>138</v>
      </c>
      <c r="E14" s="170">
        <v>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3">
        <f>ROUND(E14*N14,2)</f>
        <v>0</v>
      </c>
      <c r="P14" s="159">
        <v>0</v>
      </c>
      <c r="Q14" s="159">
        <f>ROUND(E14*P14,2)</f>
        <v>0</v>
      </c>
      <c r="R14" s="159"/>
      <c r="S14" s="159" t="s">
        <v>119</v>
      </c>
      <c r="T14" s="159" t="s">
        <v>119</v>
      </c>
      <c r="U14" s="159">
        <v>4.3100000000000006E-2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139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2" t="s">
        <v>147</v>
      </c>
      <c r="D15" s="181"/>
      <c r="E15" s="182">
        <v>32.828370000000007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141</v>
      </c>
      <c r="AH15" s="150">
        <v>5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7">
        <v>3</v>
      </c>
      <c r="B16" s="168" t="s">
        <v>148</v>
      </c>
      <c r="C16" s="177" t="s">
        <v>149</v>
      </c>
      <c r="D16" s="169" t="s">
        <v>138</v>
      </c>
      <c r="E16" s="170">
        <v>0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3">
        <f>ROUND(E16*N16,2)</f>
        <v>0</v>
      </c>
      <c r="P16" s="159">
        <v>0</v>
      </c>
      <c r="Q16" s="159">
        <f>ROUND(E16*P16,2)</f>
        <v>0</v>
      </c>
      <c r="R16" s="159"/>
      <c r="S16" s="159" t="s">
        <v>119</v>
      </c>
      <c r="T16" s="159" t="s">
        <v>119</v>
      </c>
      <c r="U16" s="159">
        <v>3.1310000000000002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139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2" t="s">
        <v>150</v>
      </c>
      <c r="D17" s="181"/>
      <c r="E17" s="182">
        <v>17.28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141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67">
        <v>4</v>
      </c>
      <c r="B18" s="168" t="s">
        <v>151</v>
      </c>
      <c r="C18" s="177" t="s">
        <v>152</v>
      </c>
      <c r="D18" s="169" t="s">
        <v>138</v>
      </c>
      <c r="E18" s="170">
        <v>0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3">
        <f>ROUND(E18*N18,2)</f>
        <v>0</v>
      </c>
      <c r="P18" s="159">
        <v>0</v>
      </c>
      <c r="Q18" s="159">
        <f>ROUND(E18*P18,2)</f>
        <v>0</v>
      </c>
      <c r="R18" s="159"/>
      <c r="S18" s="159" t="s">
        <v>119</v>
      </c>
      <c r="T18" s="159" t="s">
        <v>119</v>
      </c>
      <c r="U18" s="159">
        <v>0.47400000000000003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139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2" t="s">
        <v>153</v>
      </c>
      <c r="D19" s="181"/>
      <c r="E19" s="182">
        <v>5.1840000000000002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141</v>
      </c>
      <c r="AH19" s="150">
        <v>5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154</v>
      </c>
      <c r="C20" s="177" t="s">
        <v>155</v>
      </c>
      <c r="D20" s="169" t="s">
        <v>138</v>
      </c>
      <c r="E20" s="170">
        <v>0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3">
        <f>ROUND(E20*N20,2)</f>
        <v>0</v>
      </c>
      <c r="P20" s="159">
        <v>0</v>
      </c>
      <c r="Q20" s="159">
        <f>ROUND(E20*P20,2)</f>
        <v>0</v>
      </c>
      <c r="R20" s="159"/>
      <c r="S20" s="159" t="s">
        <v>119</v>
      </c>
      <c r="T20" s="159" t="s">
        <v>119</v>
      </c>
      <c r="U20" s="159">
        <v>3.5330000000000004</v>
      </c>
      <c r="V20" s="159">
        <f>ROUND(E20*U20,2)</f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139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2" t="s">
        <v>156</v>
      </c>
      <c r="D21" s="181"/>
      <c r="E21" s="182">
        <v>5.8543100000000008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141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2" t="s">
        <v>157</v>
      </c>
      <c r="D22" s="181"/>
      <c r="E22" s="182">
        <v>10.332540000000002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141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2" t="s">
        <v>158</v>
      </c>
      <c r="D23" s="181"/>
      <c r="E23" s="182">
        <v>0.62220000000000009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141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2" t="s">
        <v>159</v>
      </c>
      <c r="D24" s="181"/>
      <c r="E24" s="18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141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2" t="s">
        <v>160</v>
      </c>
      <c r="D25" s="181"/>
      <c r="E25" s="182">
        <v>0.60000000000000009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141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2" t="s">
        <v>161</v>
      </c>
      <c r="D26" s="181"/>
      <c r="E26" s="182">
        <v>0.70000000000000007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141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7">
        <v>6</v>
      </c>
      <c r="B27" s="168" t="s">
        <v>162</v>
      </c>
      <c r="C27" s="177" t="s">
        <v>163</v>
      </c>
      <c r="D27" s="169" t="s">
        <v>138</v>
      </c>
      <c r="E27" s="170">
        <v>0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3">
        <f>ROUND(E27*N27,2)</f>
        <v>0</v>
      </c>
      <c r="P27" s="159">
        <v>0</v>
      </c>
      <c r="Q27" s="159">
        <f>ROUND(E27*P27,2)</f>
        <v>0</v>
      </c>
      <c r="R27" s="159"/>
      <c r="S27" s="159" t="s">
        <v>119</v>
      </c>
      <c r="T27" s="159" t="s">
        <v>119</v>
      </c>
      <c r="U27" s="159">
        <v>1.1000000000000001E-2</v>
      </c>
      <c r="V27" s="159">
        <f>ROUND(E27*U27,2)</f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139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2" t="s">
        <v>164</v>
      </c>
      <c r="D28" s="181"/>
      <c r="E28" s="18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141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2" t="s">
        <v>165</v>
      </c>
      <c r="D29" s="181"/>
      <c r="E29" s="182">
        <v>109.42790000000001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141</v>
      </c>
      <c r="AH29" s="150">
        <v>5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2" t="s">
        <v>166</v>
      </c>
      <c r="D30" s="181"/>
      <c r="E30" s="18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141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2" t="s">
        <v>167</v>
      </c>
      <c r="D31" s="181"/>
      <c r="E31" s="182">
        <v>17.28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141</v>
      </c>
      <c r="AH31" s="150">
        <v>5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2" t="s">
        <v>168</v>
      </c>
      <c r="D32" s="181"/>
      <c r="E32" s="18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141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2" t="s">
        <v>169</v>
      </c>
      <c r="D33" s="181"/>
      <c r="E33" s="182">
        <v>18.109050000000003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141</v>
      </c>
      <c r="AH33" s="150">
        <v>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7</v>
      </c>
      <c r="B34" s="168" t="s">
        <v>170</v>
      </c>
      <c r="C34" s="177" t="s">
        <v>171</v>
      </c>
      <c r="D34" s="169" t="s">
        <v>138</v>
      </c>
      <c r="E34" s="170">
        <v>0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3">
        <f>ROUND(E34*N34,2)</f>
        <v>0</v>
      </c>
      <c r="P34" s="159">
        <v>0</v>
      </c>
      <c r="Q34" s="159">
        <f>ROUND(E34*P34,2)</f>
        <v>0</v>
      </c>
      <c r="R34" s="159"/>
      <c r="S34" s="159" t="s">
        <v>119</v>
      </c>
      <c r="T34" s="159" t="s">
        <v>119</v>
      </c>
      <c r="U34" s="159">
        <v>0.05</v>
      </c>
      <c r="V34" s="159">
        <f>ROUND(E34*U34,2)</f>
        <v>0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139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92" t="s">
        <v>172</v>
      </c>
      <c r="D35" s="181"/>
      <c r="E35" s="18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141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2" t="s">
        <v>173</v>
      </c>
      <c r="D36" s="181"/>
      <c r="E36" s="182">
        <v>56.964600000000004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141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2" t="s">
        <v>174</v>
      </c>
      <c r="D37" s="181"/>
      <c r="E37" s="182">
        <v>14.241150000000001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141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92" t="s">
        <v>175</v>
      </c>
      <c r="D38" s="181"/>
      <c r="E38" s="182">
        <v>-1.575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141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67">
        <v>8</v>
      </c>
      <c r="B39" s="168" t="s">
        <v>176</v>
      </c>
      <c r="C39" s="177" t="s">
        <v>177</v>
      </c>
      <c r="D39" s="169" t="s">
        <v>138</v>
      </c>
      <c r="E39" s="170">
        <v>0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3">
        <f>ROUND(E39*N39,2)</f>
        <v>0</v>
      </c>
      <c r="P39" s="159">
        <v>0</v>
      </c>
      <c r="Q39" s="159">
        <f>ROUND(E39*P39,2)</f>
        <v>0</v>
      </c>
      <c r="R39" s="159"/>
      <c r="S39" s="159" t="s">
        <v>119</v>
      </c>
      <c r="T39" s="159" t="s">
        <v>119</v>
      </c>
      <c r="U39" s="159">
        <v>1.2390000000000001</v>
      </c>
      <c r="V39" s="159">
        <f>ROUND(E39*U39,2)</f>
        <v>0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139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92" t="s">
        <v>178</v>
      </c>
      <c r="D40" s="181"/>
      <c r="E40" s="182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141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92" t="s">
        <v>179</v>
      </c>
      <c r="D41" s="181"/>
      <c r="E41" s="182">
        <v>1.6632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141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92" t="s">
        <v>180</v>
      </c>
      <c r="D42" s="181"/>
      <c r="E42" s="182">
        <v>0.33264000000000005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141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2" t="s">
        <v>181</v>
      </c>
      <c r="D43" s="181"/>
      <c r="E43" s="18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141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2" t="s">
        <v>182</v>
      </c>
      <c r="D44" s="181"/>
      <c r="E44" s="182">
        <v>0.30000000000000004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141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92" t="s">
        <v>183</v>
      </c>
      <c r="D45" s="181"/>
      <c r="E45" s="182">
        <v>0.1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141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9</v>
      </c>
      <c r="B46" s="168" t="s">
        <v>184</v>
      </c>
      <c r="C46" s="177" t="s">
        <v>185</v>
      </c>
      <c r="D46" s="169" t="s">
        <v>138</v>
      </c>
      <c r="E46" s="170">
        <v>0.48000000000000004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0</v>
      </c>
      <c r="O46" s="173">
        <f>ROUND(E46*N46,2)</f>
        <v>0</v>
      </c>
      <c r="P46" s="159">
        <v>0</v>
      </c>
      <c r="Q46" s="159">
        <f>ROUND(E46*P46,2)</f>
        <v>0</v>
      </c>
      <c r="R46" s="159"/>
      <c r="S46" s="159" t="s">
        <v>119</v>
      </c>
      <c r="T46" s="159" t="s">
        <v>119</v>
      </c>
      <c r="U46" s="159">
        <v>1.5870000000000002</v>
      </c>
      <c r="V46" s="159">
        <f>ROUND(E46*U46,2)</f>
        <v>0.76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139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92" t="s">
        <v>186</v>
      </c>
      <c r="D47" s="181"/>
      <c r="E47" s="182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141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92" t="s">
        <v>187</v>
      </c>
      <c r="D48" s="181"/>
      <c r="E48" s="182">
        <v>0.48000000000000004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141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7">
        <v>10</v>
      </c>
      <c r="B49" s="168" t="s">
        <v>188</v>
      </c>
      <c r="C49" s="177" t="s">
        <v>189</v>
      </c>
      <c r="D49" s="169" t="s">
        <v>138</v>
      </c>
      <c r="E49" s="170">
        <v>0.58000000000000007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3">
        <f>ROUND(E49*N49,2)</f>
        <v>0</v>
      </c>
      <c r="P49" s="159">
        <v>0</v>
      </c>
      <c r="Q49" s="159">
        <f>ROUND(E49*P49,2)</f>
        <v>0</v>
      </c>
      <c r="R49" s="159"/>
      <c r="S49" s="159" t="s">
        <v>119</v>
      </c>
      <c r="T49" s="159" t="s">
        <v>119</v>
      </c>
      <c r="U49" s="159">
        <v>0.94000000000000006</v>
      </c>
      <c r="V49" s="159">
        <f>ROUND(E49*U49,2)</f>
        <v>0.55000000000000004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92" t="s">
        <v>190</v>
      </c>
      <c r="D50" s="181"/>
      <c r="E50" s="182">
        <v>0.48000000000000004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141</v>
      </c>
      <c r="AH50" s="150">
        <v>5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92" t="s">
        <v>181</v>
      </c>
      <c r="D51" s="181"/>
      <c r="E51" s="182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141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92" t="s">
        <v>183</v>
      </c>
      <c r="D52" s="181"/>
      <c r="E52" s="182">
        <v>0.1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141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11</v>
      </c>
      <c r="B53" s="168" t="s">
        <v>191</v>
      </c>
      <c r="C53" s="177" t="s">
        <v>192</v>
      </c>
      <c r="D53" s="169" t="s">
        <v>193</v>
      </c>
      <c r="E53" s="170">
        <v>0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3">
        <f>ROUND(E53*N53,2)</f>
        <v>0</v>
      </c>
      <c r="P53" s="159">
        <v>0</v>
      </c>
      <c r="Q53" s="159">
        <f>ROUND(E53*P53,2)</f>
        <v>0</v>
      </c>
      <c r="R53" s="159"/>
      <c r="S53" s="159" t="s">
        <v>119</v>
      </c>
      <c r="T53" s="159" t="s">
        <v>119</v>
      </c>
      <c r="U53" s="159">
        <v>1.8000000000000002E-2</v>
      </c>
      <c r="V53" s="159">
        <f>ROUND(E53*U53,2)</f>
        <v>0</v>
      </c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139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2" t="s">
        <v>172</v>
      </c>
      <c r="D54" s="181"/>
      <c r="E54" s="182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141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2" t="s">
        <v>194</v>
      </c>
      <c r="D55" s="181"/>
      <c r="E55" s="182">
        <v>284.82300000000004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141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2" t="s">
        <v>194</v>
      </c>
      <c r="D56" s="181"/>
      <c r="E56" s="182">
        <v>284.82300000000004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141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2" t="s">
        <v>195</v>
      </c>
      <c r="D57" s="181"/>
      <c r="E57" s="182">
        <v>-12.6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141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12</v>
      </c>
      <c r="B58" s="168" t="s">
        <v>196</v>
      </c>
      <c r="C58" s="177" t="s">
        <v>197</v>
      </c>
      <c r="D58" s="169" t="s">
        <v>193</v>
      </c>
      <c r="E58" s="170">
        <v>0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3">
        <f>ROUND(E58*N58,2)</f>
        <v>0</v>
      </c>
      <c r="P58" s="159">
        <v>0</v>
      </c>
      <c r="Q58" s="159">
        <f>ROUND(E58*P58,2)</f>
        <v>0</v>
      </c>
      <c r="R58" s="159"/>
      <c r="S58" s="159" t="s">
        <v>119</v>
      </c>
      <c r="T58" s="159" t="s">
        <v>119</v>
      </c>
      <c r="U58" s="159">
        <v>9.6000000000000002E-2</v>
      </c>
      <c r="V58" s="159">
        <f>ROUND(E58*U58,2)</f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139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2" t="s">
        <v>198</v>
      </c>
      <c r="D59" s="181"/>
      <c r="E59" s="182">
        <v>368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141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2" t="s">
        <v>159</v>
      </c>
      <c r="D60" s="181"/>
      <c r="E60" s="182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141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2" t="s">
        <v>199</v>
      </c>
      <c r="D61" s="181"/>
      <c r="E61" s="182">
        <v>1.2000000000000002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141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2" t="s">
        <v>200</v>
      </c>
      <c r="D62" s="181"/>
      <c r="E62" s="182">
        <v>1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141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7">
        <v>13</v>
      </c>
      <c r="B63" s="168" t="s">
        <v>201</v>
      </c>
      <c r="C63" s="177" t="s">
        <v>202</v>
      </c>
      <c r="D63" s="169" t="s">
        <v>203</v>
      </c>
      <c r="E63" s="170">
        <v>0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2">
        <v>0</v>
      </c>
      <c r="O63" s="173">
        <f>ROUND(E63*N63,2)</f>
        <v>0</v>
      </c>
      <c r="P63" s="159">
        <v>0</v>
      </c>
      <c r="Q63" s="159">
        <f>ROUND(E63*P63,2)</f>
        <v>0</v>
      </c>
      <c r="R63" s="159"/>
      <c r="S63" s="159" t="s">
        <v>204</v>
      </c>
      <c r="T63" s="159" t="s">
        <v>119</v>
      </c>
      <c r="U63" s="159">
        <v>0</v>
      </c>
      <c r="V63" s="159">
        <f>ROUND(E63*U63,2)</f>
        <v>0</v>
      </c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205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2" t="s">
        <v>206</v>
      </c>
      <c r="D64" s="181"/>
      <c r="E64" s="182">
        <v>0.67275000000000007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141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67">
        <v>14</v>
      </c>
      <c r="B65" s="168" t="s">
        <v>207</v>
      </c>
      <c r="C65" s="177" t="s">
        <v>208</v>
      </c>
      <c r="D65" s="169" t="s">
        <v>203</v>
      </c>
      <c r="E65" s="170">
        <v>31.975340000000003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1</v>
      </c>
      <c r="O65" s="173">
        <f>ROUND(E65*N65,2)</f>
        <v>31.98</v>
      </c>
      <c r="P65" s="159">
        <v>0</v>
      </c>
      <c r="Q65" s="159">
        <f>ROUND(E65*P65,2)</f>
        <v>0</v>
      </c>
      <c r="R65" s="159" t="s">
        <v>209</v>
      </c>
      <c r="S65" s="159" t="s">
        <v>119</v>
      </c>
      <c r="T65" s="159" t="s">
        <v>119</v>
      </c>
      <c r="U65" s="159">
        <v>0</v>
      </c>
      <c r="V65" s="159">
        <f>ROUND(E65*U65,2)</f>
        <v>0</v>
      </c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205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2" t="s">
        <v>172</v>
      </c>
      <c r="D66" s="181"/>
      <c r="E66" s="182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141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2" t="s">
        <v>210</v>
      </c>
      <c r="D67" s="181"/>
      <c r="E67" s="182">
        <v>27.770240000000001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141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2" t="s">
        <v>211</v>
      </c>
      <c r="D68" s="181"/>
      <c r="E68" s="182">
        <v>-0.61424999999999996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141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2" t="s">
        <v>178</v>
      </c>
      <c r="D69" s="181"/>
      <c r="E69" s="18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141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2" t="s">
        <v>212</v>
      </c>
      <c r="D70" s="181"/>
      <c r="E70" s="182">
        <v>0.64865000000000006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141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3" t="s">
        <v>213</v>
      </c>
      <c r="D71" s="183"/>
      <c r="E71" s="184">
        <v>4.1707000000000001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141</v>
      </c>
      <c r="AH71" s="150">
        <v>4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15</v>
      </c>
      <c r="B72" s="168" t="s">
        <v>214</v>
      </c>
      <c r="C72" s="177" t="s">
        <v>215</v>
      </c>
      <c r="D72" s="169" t="s">
        <v>203</v>
      </c>
      <c r="E72" s="170">
        <v>0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</v>
      </c>
      <c r="O72" s="173">
        <f>ROUND(E72*N72,2)</f>
        <v>0</v>
      </c>
      <c r="P72" s="159">
        <v>0</v>
      </c>
      <c r="Q72" s="159">
        <f>ROUND(E72*P72,2)</f>
        <v>0</v>
      </c>
      <c r="R72" s="159" t="s">
        <v>209</v>
      </c>
      <c r="S72" s="159" t="s">
        <v>119</v>
      </c>
      <c r="T72" s="159" t="s">
        <v>119</v>
      </c>
      <c r="U72" s="159">
        <v>0</v>
      </c>
      <c r="V72" s="159">
        <f>ROUND(E72*U72,2)</f>
        <v>0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205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2" t="s">
        <v>172</v>
      </c>
      <c r="D73" s="181"/>
      <c r="E73" s="182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141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2" t="s">
        <v>216</v>
      </c>
      <c r="D74" s="181"/>
      <c r="E74" s="182">
        <v>111.08097000000001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141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2" t="s">
        <v>217</v>
      </c>
      <c r="D75" s="181"/>
      <c r="E75" s="182">
        <v>-2.4569999999999999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141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2" t="s">
        <v>178</v>
      </c>
      <c r="D76" s="181"/>
      <c r="E76" s="182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141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2" t="s">
        <v>218</v>
      </c>
      <c r="D77" s="181"/>
      <c r="E77" s="182">
        <v>3.2432400000000001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141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3" t="s">
        <v>219</v>
      </c>
      <c r="D78" s="183"/>
      <c r="E78" s="184">
        <v>22.373440000000002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141</v>
      </c>
      <c r="AH78" s="150">
        <v>4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x14ac:dyDescent="0.2">
      <c r="A79" s="161" t="s">
        <v>114</v>
      </c>
      <c r="B79" s="162" t="s">
        <v>63</v>
      </c>
      <c r="C79" s="176" t="s">
        <v>64</v>
      </c>
      <c r="D79" s="163"/>
      <c r="E79" s="164"/>
      <c r="F79" s="165"/>
      <c r="G79" s="165">
        <f>SUMIF(AG80:AG111,"&lt;&gt;NOR",G80:G111)</f>
        <v>0</v>
      </c>
      <c r="H79" s="165"/>
      <c r="I79" s="165">
        <f>SUM(I80:I111)</f>
        <v>0</v>
      </c>
      <c r="J79" s="165"/>
      <c r="K79" s="165">
        <f>SUM(K80:K111)</f>
        <v>0</v>
      </c>
      <c r="L79" s="165"/>
      <c r="M79" s="165">
        <f>SUM(M80:M111)</f>
        <v>0</v>
      </c>
      <c r="N79" s="165"/>
      <c r="O79" s="166">
        <f>SUM(O80:O111)</f>
        <v>0.43</v>
      </c>
      <c r="P79" s="160"/>
      <c r="Q79" s="160">
        <f>SUM(Q80:Q111)</f>
        <v>0</v>
      </c>
      <c r="R79" s="160"/>
      <c r="S79" s="160"/>
      <c r="T79" s="160"/>
      <c r="U79" s="160"/>
      <c r="V79" s="160">
        <f>SUM(V80:V111)</f>
        <v>52.080000000000005</v>
      </c>
      <c r="W79" s="160"/>
      <c r="AG79" t="s">
        <v>115</v>
      </c>
    </row>
    <row r="80" spans="1:60" outlineLevel="1" x14ac:dyDescent="0.2">
      <c r="A80" s="167">
        <v>16</v>
      </c>
      <c r="B80" s="168" t="s">
        <v>220</v>
      </c>
      <c r="C80" s="177" t="s">
        <v>221</v>
      </c>
      <c r="D80" s="169" t="s">
        <v>138</v>
      </c>
      <c r="E80" s="170">
        <v>0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0</v>
      </c>
      <c r="O80" s="173">
        <f>ROUND(E80*N80,2)</f>
        <v>0</v>
      </c>
      <c r="P80" s="159">
        <v>0</v>
      </c>
      <c r="Q80" s="159">
        <f>ROUND(E80*P80,2)</f>
        <v>0</v>
      </c>
      <c r="R80" s="159"/>
      <c r="S80" s="159" t="s">
        <v>119</v>
      </c>
      <c r="T80" s="159" t="s">
        <v>119</v>
      </c>
      <c r="U80" s="159">
        <v>0.96500000000000008</v>
      </c>
      <c r="V80" s="159">
        <f>ROUND(E80*U80,2)</f>
        <v>0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139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2" t="s">
        <v>181</v>
      </c>
      <c r="D81" s="181"/>
      <c r="E81" s="182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141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92" t="s">
        <v>222</v>
      </c>
      <c r="D82" s="181"/>
      <c r="E82" s="182">
        <v>0.1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141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67">
        <v>17</v>
      </c>
      <c r="B83" s="168" t="s">
        <v>223</v>
      </c>
      <c r="C83" s="177" t="s">
        <v>224</v>
      </c>
      <c r="D83" s="169" t="s">
        <v>193</v>
      </c>
      <c r="E83" s="170">
        <v>11.036800000000001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3.9200000000000006E-2</v>
      </c>
      <c r="O83" s="173">
        <f>ROUND(E83*N83,2)</f>
        <v>0.43</v>
      </c>
      <c r="P83" s="159">
        <v>0</v>
      </c>
      <c r="Q83" s="159">
        <f>ROUND(E83*P83,2)</f>
        <v>0</v>
      </c>
      <c r="R83" s="159"/>
      <c r="S83" s="159" t="s">
        <v>119</v>
      </c>
      <c r="T83" s="159" t="s">
        <v>119</v>
      </c>
      <c r="U83" s="159">
        <v>1.6</v>
      </c>
      <c r="V83" s="159">
        <f>ROUND(E83*U83,2)</f>
        <v>17.66</v>
      </c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139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92" t="s">
        <v>172</v>
      </c>
      <c r="D84" s="181"/>
      <c r="E84" s="182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141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92" t="s">
        <v>225</v>
      </c>
      <c r="D85" s="181"/>
      <c r="E85" s="182">
        <v>11.036800000000001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141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67">
        <v>18</v>
      </c>
      <c r="B86" s="168" t="s">
        <v>226</v>
      </c>
      <c r="C86" s="177" t="s">
        <v>227</v>
      </c>
      <c r="D86" s="169" t="s">
        <v>193</v>
      </c>
      <c r="E86" s="170">
        <v>11.036800000000001</v>
      </c>
      <c r="F86" s="171"/>
      <c r="G86" s="172">
        <f>ROUND(E86*F86,2)</f>
        <v>0</v>
      </c>
      <c r="H86" s="171"/>
      <c r="I86" s="172">
        <f>ROUND(E86*H86,2)</f>
        <v>0</v>
      </c>
      <c r="J86" s="171"/>
      <c r="K86" s="172">
        <f>ROUND(E86*J86,2)</f>
        <v>0</v>
      </c>
      <c r="L86" s="172">
        <v>21</v>
      </c>
      <c r="M86" s="172">
        <f>G86*(1+L86/100)</f>
        <v>0</v>
      </c>
      <c r="N86" s="172">
        <v>0</v>
      </c>
      <c r="O86" s="173">
        <f>ROUND(E86*N86,2)</f>
        <v>0</v>
      </c>
      <c r="P86" s="159">
        <v>0</v>
      </c>
      <c r="Q86" s="159">
        <f>ROUND(E86*P86,2)</f>
        <v>0</v>
      </c>
      <c r="R86" s="159"/>
      <c r="S86" s="159" t="s">
        <v>119</v>
      </c>
      <c r="T86" s="159" t="s">
        <v>119</v>
      </c>
      <c r="U86" s="159">
        <v>0.32</v>
      </c>
      <c r="V86" s="159">
        <f>ROUND(E86*U86,2)</f>
        <v>3.53</v>
      </c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139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57" t="s">
        <v>228</v>
      </c>
      <c r="D87" s="258"/>
      <c r="E87" s="258"/>
      <c r="F87" s="258"/>
      <c r="G87" s="2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123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2" t="s">
        <v>229</v>
      </c>
      <c r="D88" s="181"/>
      <c r="E88" s="182">
        <v>11.036800000000001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141</v>
      </c>
      <c r="AH88" s="150">
        <v>5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67">
        <v>19</v>
      </c>
      <c r="B89" s="168" t="s">
        <v>230</v>
      </c>
      <c r="C89" s="177" t="s">
        <v>231</v>
      </c>
      <c r="D89" s="169" t="s">
        <v>138</v>
      </c>
      <c r="E89" s="170">
        <v>18.565560000000001</v>
      </c>
      <c r="F89" s="171"/>
      <c r="G89" s="172">
        <f>ROUND(E89*F89,2)</f>
        <v>0</v>
      </c>
      <c r="H89" s="171"/>
      <c r="I89" s="172">
        <f>ROUND(E89*H89,2)</f>
        <v>0</v>
      </c>
      <c r="J89" s="171"/>
      <c r="K89" s="172">
        <f>ROUND(E89*J89,2)</f>
        <v>0</v>
      </c>
      <c r="L89" s="172">
        <v>21</v>
      </c>
      <c r="M89" s="172">
        <f>G89*(1+L89/100)</f>
        <v>0</v>
      </c>
      <c r="N89" s="172">
        <v>0</v>
      </c>
      <c r="O89" s="173">
        <f>ROUND(E89*N89,2)</f>
        <v>0</v>
      </c>
      <c r="P89" s="159">
        <v>0</v>
      </c>
      <c r="Q89" s="159">
        <f>ROUND(E89*P89,2)</f>
        <v>0</v>
      </c>
      <c r="R89" s="159"/>
      <c r="S89" s="159" t="s">
        <v>119</v>
      </c>
      <c r="T89" s="159" t="s">
        <v>119</v>
      </c>
      <c r="U89" s="159">
        <v>0.48000000000000004</v>
      </c>
      <c r="V89" s="159">
        <f>ROUND(E89*U89,2)</f>
        <v>8.91</v>
      </c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2" t="s">
        <v>232</v>
      </c>
      <c r="D90" s="181"/>
      <c r="E90" s="182">
        <v>16.416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141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3" t="s">
        <v>233</v>
      </c>
      <c r="D91" s="183"/>
      <c r="E91" s="184">
        <v>0.57456000000000007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141</v>
      </c>
      <c r="AH91" s="150">
        <v>4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2" t="s">
        <v>234</v>
      </c>
      <c r="D92" s="181"/>
      <c r="E92" s="182">
        <v>1.5750000000000002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141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67">
        <v>20</v>
      </c>
      <c r="B93" s="168" t="s">
        <v>235</v>
      </c>
      <c r="C93" s="177" t="s">
        <v>236</v>
      </c>
      <c r="D93" s="169" t="s">
        <v>193</v>
      </c>
      <c r="E93" s="170">
        <v>8.7000000000000011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3">
        <f>ROUND(E93*N93,2)</f>
        <v>0</v>
      </c>
      <c r="P93" s="159">
        <v>0</v>
      </c>
      <c r="Q93" s="159">
        <f>ROUND(E93*P93,2)</f>
        <v>0</v>
      </c>
      <c r="R93" s="159"/>
      <c r="S93" s="159" t="s">
        <v>119</v>
      </c>
      <c r="T93" s="159" t="s">
        <v>119</v>
      </c>
      <c r="U93" s="159">
        <v>1.05</v>
      </c>
      <c r="V93" s="159">
        <f>ROUND(E93*U93,2)</f>
        <v>9.14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139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92" t="s">
        <v>237</v>
      </c>
      <c r="D94" s="181"/>
      <c r="E94" s="182">
        <v>8.7000000000000011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141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67">
        <v>21</v>
      </c>
      <c r="B95" s="168" t="s">
        <v>238</v>
      </c>
      <c r="C95" s="177" t="s">
        <v>239</v>
      </c>
      <c r="D95" s="169" t="s">
        <v>193</v>
      </c>
      <c r="E95" s="170">
        <v>8.7000000000000011</v>
      </c>
      <c r="F95" s="171"/>
      <c r="G95" s="172">
        <f>ROUND(E95*F95,2)</f>
        <v>0</v>
      </c>
      <c r="H95" s="171"/>
      <c r="I95" s="172">
        <f>ROUND(E95*H95,2)</f>
        <v>0</v>
      </c>
      <c r="J95" s="171"/>
      <c r="K95" s="172">
        <f>ROUND(E95*J95,2)</f>
        <v>0</v>
      </c>
      <c r="L95" s="172">
        <v>21</v>
      </c>
      <c r="M95" s="172">
        <f>G95*(1+L95/100)</f>
        <v>0</v>
      </c>
      <c r="N95" s="172">
        <v>0</v>
      </c>
      <c r="O95" s="173">
        <f>ROUND(E95*N95,2)</f>
        <v>0</v>
      </c>
      <c r="P95" s="159">
        <v>0</v>
      </c>
      <c r="Q95" s="159">
        <f>ROUND(E95*P95,2)</f>
        <v>0</v>
      </c>
      <c r="R95" s="159"/>
      <c r="S95" s="159" t="s">
        <v>119</v>
      </c>
      <c r="T95" s="159" t="s">
        <v>119</v>
      </c>
      <c r="U95" s="159">
        <v>0.32</v>
      </c>
      <c r="V95" s="159">
        <f>ROUND(E95*U95,2)</f>
        <v>2.78</v>
      </c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139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57" t="s">
        <v>240</v>
      </c>
      <c r="D96" s="258"/>
      <c r="E96" s="258"/>
      <c r="F96" s="258"/>
      <c r="G96" s="2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2" t="s">
        <v>241</v>
      </c>
      <c r="D97" s="181"/>
      <c r="E97" s="182">
        <v>8.7000000000000011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141</v>
      </c>
      <c r="AH97" s="150">
        <v>5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67">
        <v>22</v>
      </c>
      <c r="B98" s="168" t="s">
        <v>242</v>
      </c>
      <c r="C98" s="177" t="s">
        <v>243</v>
      </c>
      <c r="D98" s="169" t="s">
        <v>203</v>
      </c>
      <c r="E98" s="170">
        <v>0.36225000000000002</v>
      </c>
      <c r="F98" s="171"/>
      <c r="G98" s="172">
        <f>ROUND(E98*F98,2)</f>
        <v>0</v>
      </c>
      <c r="H98" s="171"/>
      <c r="I98" s="172">
        <f>ROUND(E98*H98,2)</f>
        <v>0</v>
      </c>
      <c r="J98" s="171"/>
      <c r="K98" s="172">
        <f>ROUND(E98*J98,2)</f>
        <v>0</v>
      </c>
      <c r="L98" s="172">
        <v>21</v>
      </c>
      <c r="M98" s="172">
        <f>G98*(1+L98/100)</f>
        <v>0</v>
      </c>
      <c r="N98" s="172">
        <v>0</v>
      </c>
      <c r="O98" s="173">
        <f>ROUND(E98*N98,2)</f>
        <v>0</v>
      </c>
      <c r="P98" s="159">
        <v>0</v>
      </c>
      <c r="Q98" s="159">
        <f>ROUND(E98*P98,2)</f>
        <v>0</v>
      </c>
      <c r="R98" s="159"/>
      <c r="S98" s="159" t="s">
        <v>119</v>
      </c>
      <c r="T98" s="159" t="s">
        <v>119</v>
      </c>
      <c r="U98" s="159">
        <v>23.531000000000002</v>
      </c>
      <c r="V98" s="159">
        <f>ROUND(E98*U98,2)</f>
        <v>8.52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139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2" t="s">
        <v>244</v>
      </c>
      <c r="D99" s="181"/>
      <c r="E99" s="182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141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2" t="s">
        <v>245</v>
      </c>
      <c r="D100" s="181"/>
      <c r="E100" s="182">
        <v>0.34500000000000003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141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3" t="s">
        <v>246</v>
      </c>
      <c r="D101" s="183"/>
      <c r="E101" s="184">
        <v>1.7250000000000001E-2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141</v>
      </c>
      <c r="AH101" s="150">
        <v>4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67">
        <v>23</v>
      </c>
      <c r="B102" s="168" t="s">
        <v>247</v>
      </c>
      <c r="C102" s="177" t="s">
        <v>248</v>
      </c>
      <c r="D102" s="169" t="s">
        <v>203</v>
      </c>
      <c r="E102" s="170">
        <v>9.4180000000000014E-2</v>
      </c>
      <c r="F102" s="171"/>
      <c r="G102" s="172">
        <f>ROUND(E102*F102,2)</f>
        <v>0</v>
      </c>
      <c r="H102" s="171"/>
      <c r="I102" s="172">
        <f>ROUND(E102*H102,2)</f>
        <v>0</v>
      </c>
      <c r="J102" s="171"/>
      <c r="K102" s="172">
        <f>ROUND(E102*J102,2)</f>
        <v>0</v>
      </c>
      <c r="L102" s="172">
        <v>21</v>
      </c>
      <c r="M102" s="172">
        <f>G102*(1+L102/100)</f>
        <v>0</v>
      </c>
      <c r="N102" s="172">
        <v>0</v>
      </c>
      <c r="O102" s="173">
        <f>ROUND(E102*N102,2)</f>
        <v>0</v>
      </c>
      <c r="P102" s="159">
        <v>0</v>
      </c>
      <c r="Q102" s="159">
        <f>ROUND(E102*P102,2)</f>
        <v>0</v>
      </c>
      <c r="R102" s="159"/>
      <c r="S102" s="159" t="s">
        <v>119</v>
      </c>
      <c r="T102" s="159" t="s">
        <v>119</v>
      </c>
      <c r="U102" s="159">
        <v>15.231000000000002</v>
      </c>
      <c r="V102" s="159">
        <f>ROUND(E102*U102,2)</f>
        <v>1.43</v>
      </c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139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2" t="s">
        <v>244</v>
      </c>
      <c r="D103" s="181"/>
      <c r="E103" s="182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141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92" t="s">
        <v>249</v>
      </c>
      <c r="D104" s="181"/>
      <c r="E104" s="182">
        <v>7.8480000000000008E-2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141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3" t="s">
        <v>219</v>
      </c>
      <c r="D105" s="183"/>
      <c r="E105" s="184">
        <v>1.5700000000000002E-2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141</v>
      </c>
      <c r="AH105" s="150">
        <v>4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67">
        <v>24</v>
      </c>
      <c r="B106" s="168" t="s">
        <v>250</v>
      </c>
      <c r="C106" s="177" t="s">
        <v>251</v>
      </c>
      <c r="D106" s="169" t="s">
        <v>193</v>
      </c>
      <c r="E106" s="170">
        <v>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3">
        <f>ROUND(E106*N106,2)</f>
        <v>0</v>
      </c>
      <c r="P106" s="159">
        <v>0</v>
      </c>
      <c r="Q106" s="159">
        <f>ROUND(E106*P106,2)</f>
        <v>0</v>
      </c>
      <c r="R106" s="159"/>
      <c r="S106" s="159" t="s">
        <v>119</v>
      </c>
      <c r="T106" s="159" t="s">
        <v>119</v>
      </c>
      <c r="U106" s="159">
        <v>5.7000000000000002E-2</v>
      </c>
      <c r="V106" s="159">
        <f>ROUND(E106*U106,2)</f>
        <v>0.11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139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92" t="s">
        <v>181</v>
      </c>
      <c r="D107" s="181"/>
      <c r="E107" s="182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141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2" t="s">
        <v>252</v>
      </c>
      <c r="D108" s="181"/>
      <c r="E108" s="182">
        <v>2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141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22.5" outlineLevel="1" x14ac:dyDescent="0.2">
      <c r="A109" s="167">
        <v>25</v>
      </c>
      <c r="B109" s="168" t="s">
        <v>253</v>
      </c>
      <c r="C109" s="177" t="s">
        <v>254</v>
      </c>
      <c r="D109" s="169" t="s">
        <v>193</v>
      </c>
      <c r="E109" s="170">
        <v>2.2000000000000002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</v>
      </c>
      <c r="O109" s="173">
        <f>ROUND(E109*N109,2)</f>
        <v>0</v>
      </c>
      <c r="P109" s="159">
        <v>0</v>
      </c>
      <c r="Q109" s="159">
        <f>ROUND(E109*P109,2)</f>
        <v>0</v>
      </c>
      <c r="R109" s="159" t="s">
        <v>209</v>
      </c>
      <c r="S109" s="159" t="s">
        <v>119</v>
      </c>
      <c r="T109" s="159" t="s">
        <v>119</v>
      </c>
      <c r="U109" s="159">
        <v>0</v>
      </c>
      <c r="V109" s="159">
        <f>ROUND(E109*U109,2)</f>
        <v>0</v>
      </c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205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2" t="s">
        <v>255</v>
      </c>
      <c r="D110" s="181"/>
      <c r="E110" s="182">
        <v>2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141</v>
      </c>
      <c r="AH110" s="150">
        <v>5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93" t="s">
        <v>256</v>
      </c>
      <c r="D111" s="183"/>
      <c r="E111" s="184">
        <v>0.2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141</v>
      </c>
      <c r="AH111" s="150">
        <v>4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1" t="s">
        <v>114</v>
      </c>
      <c r="B112" s="162" t="s">
        <v>65</v>
      </c>
      <c r="C112" s="176" t="s">
        <v>66</v>
      </c>
      <c r="D112" s="163"/>
      <c r="E112" s="164"/>
      <c r="F112" s="165"/>
      <c r="G112" s="165">
        <f>SUMIF(AG113:AG115,"&lt;&gt;NOR",G113:G115)</f>
        <v>0</v>
      </c>
      <c r="H112" s="165"/>
      <c r="I112" s="165">
        <f>SUM(I113:I115)</f>
        <v>0</v>
      </c>
      <c r="J112" s="165"/>
      <c r="K112" s="165">
        <f>SUM(K113:K115)</f>
        <v>0</v>
      </c>
      <c r="L112" s="165"/>
      <c r="M112" s="165">
        <f>SUM(M113:M115)</f>
        <v>0</v>
      </c>
      <c r="N112" s="165"/>
      <c r="O112" s="166">
        <f>SUM(O113:O115)</f>
        <v>0</v>
      </c>
      <c r="P112" s="160"/>
      <c r="Q112" s="160">
        <f>SUM(Q113:Q115)</f>
        <v>0</v>
      </c>
      <c r="R112" s="160"/>
      <c r="S112" s="160"/>
      <c r="T112" s="160"/>
      <c r="U112" s="160"/>
      <c r="V112" s="160">
        <f>SUM(V113:V115)</f>
        <v>0.2</v>
      </c>
      <c r="W112" s="160"/>
      <c r="AG112" t="s">
        <v>115</v>
      </c>
    </row>
    <row r="113" spans="1:60" outlineLevel="1" x14ac:dyDescent="0.2">
      <c r="A113" s="167">
        <v>26</v>
      </c>
      <c r="B113" s="168" t="s">
        <v>257</v>
      </c>
      <c r="C113" s="177" t="s">
        <v>258</v>
      </c>
      <c r="D113" s="169" t="s">
        <v>138</v>
      </c>
      <c r="E113" s="170">
        <v>0.12000000000000001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</v>
      </c>
      <c r="O113" s="173">
        <f>ROUND(E113*N113,2)</f>
        <v>0</v>
      </c>
      <c r="P113" s="159">
        <v>0</v>
      </c>
      <c r="Q113" s="159">
        <f>ROUND(E113*P113,2)</f>
        <v>0</v>
      </c>
      <c r="R113" s="159"/>
      <c r="S113" s="159" t="s">
        <v>119</v>
      </c>
      <c r="T113" s="159" t="s">
        <v>119</v>
      </c>
      <c r="U113" s="159">
        <v>1.6950000000000001</v>
      </c>
      <c r="V113" s="159">
        <f>ROUND(E113*U113,2)</f>
        <v>0.2</v>
      </c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139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2" t="s">
        <v>186</v>
      </c>
      <c r="D114" s="181"/>
      <c r="E114" s="18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141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2" t="s">
        <v>259</v>
      </c>
      <c r="D115" s="181"/>
      <c r="E115" s="182">
        <v>0.12000000000000001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141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1" t="s">
        <v>114</v>
      </c>
      <c r="B116" s="162" t="s">
        <v>67</v>
      </c>
      <c r="C116" s="176" t="s">
        <v>68</v>
      </c>
      <c r="D116" s="163"/>
      <c r="E116" s="164"/>
      <c r="F116" s="165"/>
      <c r="G116" s="165">
        <f>SUMIF(AG117:AG122,"&lt;&gt;NOR",G117:G122)</f>
        <v>0</v>
      </c>
      <c r="H116" s="165"/>
      <c r="I116" s="165">
        <f>SUM(I117:I122)</f>
        <v>0</v>
      </c>
      <c r="J116" s="165"/>
      <c r="K116" s="165">
        <f>SUM(K117:K122)</f>
        <v>0</v>
      </c>
      <c r="L116" s="165"/>
      <c r="M116" s="165">
        <f>SUM(M117:M122)</f>
        <v>0</v>
      </c>
      <c r="N116" s="165"/>
      <c r="O116" s="166">
        <f>SUM(O117:O122)</f>
        <v>0</v>
      </c>
      <c r="P116" s="160"/>
      <c r="Q116" s="160">
        <f>SUM(Q117:Q122)</f>
        <v>0</v>
      </c>
      <c r="R116" s="160"/>
      <c r="S116" s="160"/>
      <c r="T116" s="160"/>
      <c r="U116" s="160"/>
      <c r="V116" s="160">
        <f>SUM(V117:V122)</f>
        <v>2.34</v>
      </c>
      <c r="W116" s="160"/>
      <c r="AG116" t="s">
        <v>115</v>
      </c>
    </row>
    <row r="117" spans="1:60" outlineLevel="1" x14ac:dyDescent="0.2">
      <c r="A117" s="167">
        <v>27</v>
      </c>
      <c r="B117" s="168" t="s">
        <v>260</v>
      </c>
      <c r="C117" s="177" t="s">
        <v>261</v>
      </c>
      <c r="D117" s="169" t="s">
        <v>193</v>
      </c>
      <c r="E117" s="170">
        <v>6.2370000000000001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</v>
      </c>
      <c r="O117" s="173">
        <f>ROUND(E117*N117,2)</f>
        <v>0</v>
      </c>
      <c r="P117" s="159">
        <v>0</v>
      </c>
      <c r="Q117" s="159">
        <f>ROUND(E117*P117,2)</f>
        <v>0</v>
      </c>
      <c r="R117" s="159"/>
      <c r="S117" s="159" t="s">
        <v>119</v>
      </c>
      <c r="T117" s="159" t="s">
        <v>119</v>
      </c>
      <c r="U117" s="159">
        <v>0.375</v>
      </c>
      <c r="V117" s="159">
        <f>ROUND(E117*U117,2)</f>
        <v>2.34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139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2" t="s">
        <v>178</v>
      </c>
      <c r="D118" s="181"/>
      <c r="E118" s="182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2" t="s">
        <v>262</v>
      </c>
      <c r="D119" s="181"/>
      <c r="E119" s="182">
        <v>6.2370000000000001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141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ht="22.5" outlineLevel="1" x14ac:dyDescent="0.2">
      <c r="A120" s="167">
        <v>28</v>
      </c>
      <c r="B120" s="168" t="s">
        <v>263</v>
      </c>
      <c r="C120" s="177" t="s">
        <v>264</v>
      </c>
      <c r="D120" s="169" t="s">
        <v>193</v>
      </c>
      <c r="E120" s="170">
        <v>6.4241100000000007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</v>
      </c>
      <c r="O120" s="173">
        <f>ROUND(E120*N120,2)</f>
        <v>0</v>
      </c>
      <c r="P120" s="159">
        <v>0</v>
      </c>
      <c r="Q120" s="159">
        <f>ROUND(E120*P120,2)</f>
        <v>0</v>
      </c>
      <c r="R120" s="159"/>
      <c r="S120" s="159" t="s">
        <v>204</v>
      </c>
      <c r="T120" s="159" t="s">
        <v>119</v>
      </c>
      <c r="U120" s="159">
        <v>0</v>
      </c>
      <c r="V120" s="159">
        <f>ROUND(E120*U120,2)</f>
        <v>0</v>
      </c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205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2" t="s">
        <v>265</v>
      </c>
      <c r="D121" s="181"/>
      <c r="E121" s="182">
        <v>6.2370000000000001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141</v>
      </c>
      <c r="AH121" s="150">
        <v>5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3" t="s">
        <v>266</v>
      </c>
      <c r="D122" s="183"/>
      <c r="E122" s="184">
        <v>0.18711000000000003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141</v>
      </c>
      <c r="AH122" s="150">
        <v>4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61" t="s">
        <v>114</v>
      </c>
      <c r="B123" s="162" t="s">
        <v>69</v>
      </c>
      <c r="C123" s="176" t="s">
        <v>70</v>
      </c>
      <c r="D123" s="163"/>
      <c r="E123" s="164"/>
      <c r="F123" s="165"/>
      <c r="G123" s="165">
        <f>SUMIF(AG124:AG142,"&lt;&gt;NOR",G124:G142)</f>
        <v>0</v>
      </c>
      <c r="H123" s="165"/>
      <c r="I123" s="165">
        <f>SUM(I124:I142)</f>
        <v>0</v>
      </c>
      <c r="J123" s="165"/>
      <c r="K123" s="165">
        <f>SUM(K124:K142)</f>
        <v>0</v>
      </c>
      <c r="L123" s="165"/>
      <c r="M123" s="165">
        <f>SUM(M124:M142)</f>
        <v>0</v>
      </c>
      <c r="N123" s="165"/>
      <c r="O123" s="166">
        <f>SUM(O124:O142)</f>
        <v>117.1</v>
      </c>
      <c r="P123" s="160"/>
      <c r="Q123" s="160">
        <f>SUM(Q124:Q142)</f>
        <v>0</v>
      </c>
      <c r="R123" s="160"/>
      <c r="S123" s="160"/>
      <c r="T123" s="160"/>
      <c r="U123" s="160"/>
      <c r="V123" s="160">
        <f>SUM(V124:V142)</f>
        <v>197.57</v>
      </c>
      <c r="W123" s="160"/>
      <c r="AG123" t="s">
        <v>115</v>
      </c>
    </row>
    <row r="124" spans="1:60" ht="22.5" outlineLevel="1" x14ac:dyDescent="0.2">
      <c r="A124" s="167">
        <v>29</v>
      </c>
      <c r="B124" s="168" t="s">
        <v>267</v>
      </c>
      <c r="C124" s="177" t="s">
        <v>268</v>
      </c>
      <c r="D124" s="169" t="s">
        <v>138</v>
      </c>
      <c r="E124" s="170">
        <v>0.89424000000000003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3">
        <f>ROUND(E124*N124,2)</f>
        <v>0</v>
      </c>
      <c r="P124" s="159">
        <v>0</v>
      </c>
      <c r="Q124" s="159">
        <f>ROUND(E124*P124,2)</f>
        <v>0</v>
      </c>
      <c r="R124" s="159"/>
      <c r="S124" s="159" t="s">
        <v>119</v>
      </c>
      <c r="T124" s="159" t="s">
        <v>119</v>
      </c>
      <c r="U124" s="159">
        <v>3.2130000000000001</v>
      </c>
      <c r="V124" s="159">
        <f>ROUND(E124*U124,2)</f>
        <v>2.87</v>
      </c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139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257" t="s">
        <v>269</v>
      </c>
      <c r="D125" s="258"/>
      <c r="E125" s="258"/>
      <c r="F125" s="258"/>
      <c r="G125" s="258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123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69" t="s">
        <v>270</v>
      </c>
      <c r="D126" s="270"/>
      <c r="E126" s="270"/>
      <c r="F126" s="270"/>
      <c r="G126" s="270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123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92" t="s">
        <v>271</v>
      </c>
      <c r="D127" s="181"/>
      <c r="E127" s="182">
        <v>0.8640000000000001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141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3" t="s">
        <v>233</v>
      </c>
      <c r="D128" s="183"/>
      <c r="E128" s="184">
        <v>3.0240000000000003E-2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141</v>
      </c>
      <c r="AH128" s="150">
        <v>4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7">
        <v>30</v>
      </c>
      <c r="B129" s="168" t="s">
        <v>272</v>
      </c>
      <c r="C129" s="177" t="s">
        <v>273</v>
      </c>
      <c r="D129" s="169" t="s">
        <v>138</v>
      </c>
      <c r="E129" s="170">
        <v>45.571680000000001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2.5250000000000004</v>
      </c>
      <c r="O129" s="173">
        <f>ROUND(E129*N129,2)</f>
        <v>115.07</v>
      </c>
      <c r="P129" s="159">
        <v>0</v>
      </c>
      <c r="Q129" s="159">
        <f>ROUND(E129*P129,2)</f>
        <v>0</v>
      </c>
      <c r="R129" s="159"/>
      <c r="S129" s="159" t="s">
        <v>119</v>
      </c>
      <c r="T129" s="159" t="s">
        <v>119</v>
      </c>
      <c r="U129" s="159">
        <v>2.3170000000000002</v>
      </c>
      <c r="V129" s="159">
        <f>ROUND(E129*U129,2)</f>
        <v>105.59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57" t="s">
        <v>269</v>
      </c>
      <c r="D130" s="258"/>
      <c r="E130" s="258"/>
      <c r="F130" s="258"/>
      <c r="G130" s="2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123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69" t="s">
        <v>270</v>
      </c>
      <c r="D131" s="270"/>
      <c r="E131" s="270"/>
      <c r="F131" s="270"/>
      <c r="G131" s="270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123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2" t="s">
        <v>172</v>
      </c>
      <c r="D132" s="181"/>
      <c r="E132" s="182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141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92" t="s">
        <v>274</v>
      </c>
      <c r="D133" s="181"/>
      <c r="E133" s="182">
        <v>45.571680000000001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141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67">
        <v>31</v>
      </c>
      <c r="B134" s="168" t="s">
        <v>275</v>
      </c>
      <c r="C134" s="177" t="s">
        <v>276</v>
      </c>
      <c r="D134" s="169" t="s">
        <v>138</v>
      </c>
      <c r="E134" s="170">
        <v>45.571680000000001</v>
      </c>
      <c r="F134" s="171"/>
      <c r="G134" s="172">
        <f>ROUND(E134*F134,2)</f>
        <v>0</v>
      </c>
      <c r="H134" s="171"/>
      <c r="I134" s="172">
        <f>ROUND(E134*H134,2)</f>
        <v>0</v>
      </c>
      <c r="J134" s="171"/>
      <c r="K134" s="172">
        <f>ROUND(E134*J134,2)</f>
        <v>0</v>
      </c>
      <c r="L134" s="172">
        <v>21</v>
      </c>
      <c r="M134" s="172">
        <f>G134*(1+L134/100)</f>
        <v>0</v>
      </c>
      <c r="N134" s="172">
        <v>0</v>
      </c>
      <c r="O134" s="173">
        <f>ROUND(E134*N134,2)</f>
        <v>0</v>
      </c>
      <c r="P134" s="159">
        <v>0</v>
      </c>
      <c r="Q134" s="159">
        <f>ROUND(E134*P134,2)</f>
        <v>0</v>
      </c>
      <c r="R134" s="159"/>
      <c r="S134" s="159" t="s">
        <v>119</v>
      </c>
      <c r="T134" s="159" t="s">
        <v>119</v>
      </c>
      <c r="U134" s="159">
        <v>0.20500000000000002</v>
      </c>
      <c r="V134" s="159">
        <f>ROUND(E134*U134,2)</f>
        <v>9.34</v>
      </c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139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2" t="s">
        <v>172</v>
      </c>
      <c r="D135" s="181"/>
      <c r="E135" s="18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141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2" t="s">
        <v>274</v>
      </c>
      <c r="D136" s="181"/>
      <c r="E136" s="182">
        <v>45.571680000000001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141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67">
        <v>32</v>
      </c>
      <c r="B137" s="168" t="s">
        <v>277</v>
      </c>
      <c r="C137" s="177" t="s">
        <v>278</v>
      </c>
      <c r="D137" s="169" t="s">
        <v>203</v>
      </c>
      <c r="E137" s="170">
        <v>1.9083100000000002</v>
      </c>
      <c r="F137" s="171"/>
      <c r="G137" s="172">
        <f>ROUND(E137*F137,2)</f>
        <v>0</v>
      </c>
      <c r="H137" s="171"/>
      <c r="I137" s="172">
        <f>ROUND(E137*H137,2)</f>
        <v>0</v>
      </c>
      <c r="J137" s="171"/>
      <c r="K137" s="172">
        <f>ROUND(E137*J137,2)</f>
        <v>0</v>
      </c>
      <c r="L137" s="172">
        <v>21</v>
      </c>
      <c r="M137" s="172">
        <f>G137*(1+L137/100)</f>
        <v>0</v>
      </c>
      <c r="N137" s="172">
        <v>1.0662500000000001</v>
      </c>
      <c r="O137" s="173">
        <f>ROUND(E137*N137,2)</f>
        <v>2.0299999999999998</v>
      </c>
      <c r="P137" s="159">
        <v>0</v>
      </c>
      <c r="Q137" s="159">
        <f>ROUND(E137*P137,2)</f>
        <v>0</v>
      </c>
      <c r="R137" s="159"/>
      <c r="S137" s="159" t="s">
        <v>119</v>
      </c>
      <c r="T137" s="159" t="s">
        <v>119</v>
      </c>
      <c r="U137" s="159">
        <v>15.231000000000002</v>
      </c>
      <c r="V137" s="159">
        <f>ROUND(E137*U137,2)</f>
        <v>29.07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2" t="s">
        <v>172</v>
      </c>
      <c r="D138" s="181"/>
      <c r="E138" s="182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141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92" t="s">
        <v>279</v>
      </c>
      <c r="D139" s="181"/>
      <c r="E139" s="182">
        <v>1.9083100000000002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141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67">
        <v>33</v>
      </c>
      <c r="B140" s="168" t="s">
        <v>280</v>
      </c>
      <c r="C140" s="177" t="s">
        <v>281</v>
      </c>
      <c r="D140" s="169" t="s">
        <v>193</v>
      </c>
      <c r="E140" s="170">
        <v>284.82300000000004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0</v>
      </c>
      <c r="O140" s="173">
        <f>ROUND(E140*N140,2)</f>
        <v>0</v>
      </c>
      <c r="P140" s="159">
        <v>0</v>
      </c>
      <c r="Q140" s="159">
        <f>ROUND(E140*P140,2)</f>
        <v>0</v>
      </c>
      <c r="R140" s="159"/>
      <c r="S140" s="159" t="s">
        <v>204</v>
      </c>
      <c r="T140" s="159" t="s">
        <v>119</v>
      </c>
      <c r="U140" s="159">
        <v>0.17800000000000002</v>
      </c>
      <c r="V140" s="159">
        <f>ROUND(E140*U140,2)</f>
        <v>50.7</v>
      </c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2" t="s">
        <v>172</v>
      </c>
      <c r="D141" s="181"/>
      <c r="E141" s="182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141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2" t="s">
        <v>194</v>
      </c>
      <c r="D142" s="181"/>
      <c r="E142" s="182">
        <v>284.82300000000004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141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x14ac:dyDescent="0.2">
      <c r="A143" s="161" t="s">
        <v>114</v>
      </c>
      <c r="B143" s="162" t="s">
        <v>71</v>
      </c>
      <c r="C143" s="176" t="s">
        <v>72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6">
        <f>SUM(O144:O144)</f>
        <v>0</v>
      </c>
      <c r="P143" s="160"/>
      <c r="Q143" s="160">
        <f>SUM(Q144:Q144)</f>
        <v>0</v>
      </c>
      <c r="R143" s="160"/>
      <c r="S143" s="160"/>
      <c r="T143" s="160"/>
      <c r="U143" s="160"/>
      <c r="V143" s="160">
        <f>SUM(V144:V144)</f>
        <v>0</v>
      </c>
      <c r="W143" s="160"/>
      <c r="AG143" t="s">
        <v>115</v>
      </c>
    </row>
    <row r="144" spans="1:60" ht="22.5" outlineLevel="1" x14ac:dyDescent="0.2">
      <c r="A144" s="185">
        <v>34</v>
      </c>
      <c r="B144" s="186" t="s">
        <v>282</v>
      </c>
      <c r="C144" s="194" t="s">
        <v>283</v>
      </c>
      <c r="D144" s="187" t="s">
        <v>284</v>
      </c>
      <c r="E144" s="188">
        <v>1</v>
      </c>
      <c r="F144" s="189"/>
      <c r="G144" s="190">
        <f>ROUND(E144*F144,2)</f>
        <v>0</v>
      </c>
      <c r="H144" s="189"/>
      <c r="I144" s="190">
        <f>ROUND(E144*H144,2)</f>
        <v>0</v>
      </c>
      <c r="J144" s="189"/>
      <c r="K144" s="190">
        <f>ROUND(E144*J144,2)</f>
        <v>0</v>
      </c>
      <c r="L144" s="190">
        <v>21</v>
      </c>
      <c r="M144" s="190">
        <f>G144*(1+L144/100)</f>
        <v>0</v>
      </c>
      <c r="N144" s="190">
        <v>0</v>
      </c>
      <c r="O144" s="191">
        <f>ROUND(E144*N144,2)</f>
        <v>0</v>
      </c>
      <c r="P144" s="159">
        <v>0</v>
      </c>
      <c r="Q144" s="159">
        <f>ROUND(E144*P144,2)</f>
        <v>0</v>
      </c>
      <c r="R144" s="159"/>
      <c r="S144" s="159" t="s">
        <v>204</v>
      </c>
      <c r="T144" s="159" t="s">
        <v>120</v>
      </c>
      <c r="U144" s="159">
        <v>0</v>
      </c>
      <c r="V144" s="159">
        <f>ROUND(E144*U144,2)</f>
        <v>0</v>
      </c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139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5.5" x14ac:dyDescent="0.2">
      <c r="A145" s="161" t="s">
        <v>114</v>
      </c>
      <c r="B145" s="162" t="s">
        <v>73</v>
      </c>
      <c r="C145" s="176" t="s">
        <v>74</v>
      </c>
      <c r="D145" s="163"/>
      <c r="E145" s="164"/>
      <c r="F145" s="165"/>
      <c r="G145" s="165">
        <f>SUMIF(AG146:AG148,"&lt;&gt;NOR",G146:G148)</f>
        <v>0</v>
      </c>
      <c r="H145" s="165"/>
      <c r="I145" s="165">
        <f>SUM(I146:I148)</f>
        <v>0</v>
      </c>
      <c r="J145" s="165"/>
      <c r="K145" s="165">
        <f>SUM(K146:K148)</f>
        <v>0</v>
      </c>
      <c r="L145" s="165"/>
      <c r="M145" s="165">
        <f>SUM(M146:M148)</f>
        <v>0</v>
      </c>
      <c r="N145" s="165"/>
      <c r="O145" s="166">
        <f>SUM(O146:O148)</f>
        <v>0</v>
      </c>
      <c r="P145" s="160"/>
      <c r="Q145" s="160">
        <f>SUM(Q146:Q148)</f>
        <v>0</v>
      </c>
      <c r="R145" s="160"/>
      <c r="S145" s="160"/>
      <c r="T145" s="160"/>
      <c r="U145" s="160"/>
      <c r="V145" s="160">
        <f>SUM(V146:V148)</f>
        <v>6</v>
      </c>
      <c r="W145" s="160"/>
      <c r="AG145" t="s">
        <v>115</v>
      </c>
    </row>
    <row r="146" spans="1:60" outlineLevel="1" x14ac:dyDescent="0.2">
      <c r="A146" s="167">
        <v>35</v>
      </c>
      <c r="B146" s="168" t="s">
        <v>285</v>
      </c>
      <c r="C146" s="177" t="s">
        <v>286</v>
      </c>
      <c r="D146" s="169" t="s">
        <v>284</v>
      </c>
      <c r="E146" s="170">
        <v>48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0</v>
      </c>
      <c r="O146" s="173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119</v>
      </c>
      <c r="T146" s="159" t="s">
        <v>119</v>
      </c>
      <c r="U146" s="159">
        <v>0.125</v>
      </c>
      <c r="V146" s="159">
        <f>ROUND(E146*U146,2)</f>
        <v>6</v>
      </c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139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2" t="s">
        <v>287</v>
      </c>
      <c r="D147" s="181"/>
      <c r="E147" s="182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141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2" t="s">
        <v>288</v>
      </c>
      <c r="D148" s="181"/>
      <c r="E148" s="182">
        <v>48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141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1" t="s">
        <v>114</v>
      </c>
      <c r="B149" s="162" t="s">
        <v>75</v>
      </c>
      <c r="C149" s="176" t="s">
        <v>76</v>
      </c>
      <c r="D149" s="163"/>
      <c r="E149" s="164"/>
      <c r="F149" s="165"/>
      <c r="G149" s="165">
        <f>SUMIF(AG150:AG150,"&lt;&gt;NOR",G150:G150)</f>
        <v>0</v>
      </c>
      <c r="H149" s="165"/>
      <c r="I149" s="165">
        <f>SUM(I150:I150)</f>
        <v>0</v>
      </c>
      <c r="J149" s="165"/>
      <c r="K149" s="165">
        <f>SUM(K150:K150)</f>
        <v>0</v>
      </c>
      <c r="L149" s="165"/>
      <c r="M149" s="165">
        <f>SUM(M150:M150)</f>
        <v>0</v>
      </c>
      <c r="N149" s="165"/>
      <c r="O149" s="166">
        <f>SUM(O150:O150)</f>
        <v>0</v>
      </c>
      <c r="P149" s="160"/>
      <c r="Q149" s="160">
        <f>SUM(Q150:Q150)</f>
        <v>0</v>
      </c>
      <c r="R149" s="160"/>
      <c r="S149" s="160"/>
      <c r="T149" s="160"/>
      <c r="U149" s="160"/>
      <c r="V149" s="160">
        <f>SUM(V150:V150)</f>
        <v>14.5</v>
      </c>
      <c r="W149" s="160"/>
      <c r="AG149" t="s">
        <v>115</v>
      </c>
    </row>
    <row r="150" spans="1:60" outlineLevel="1" x14ac:dyDescent="0.2">
      <c r="A150" s="185">
        <v>36</v>
      </c>
      <c r="B150" s="186" t="s">
        <v>289</v>
      </c>
      <c r="C150" s="194" t="s">
        <v>290</v>
      </c>
      <c r="D150" s="187" t="s">
        <v>203</v>
      </c>
      <c r="E150" s="188">
        <v>149.51121000000001</v>
      </c>
      <c r="F150" s="189"/>
      <c r="G150" s="190">
        <f>ROUND(E150*F150,2)</f>
        <v>0</v>
      </c>
      <c r="H150" s="189"/>
      <c r="I150" s="190">
        <f>ROUND(E150*H150,2)</f>
        <v>0</v>
      </c>
      <c r="J150" s="189"/>
      <c r="K150" s="190">
        <f>ROUND(E150*J150,2)</f>
        <v>0</v>
      </c>
      <c r="L150" s="190">
        <v>21</v>
      </c>
      <c r="M150" s="190">
        <f>G150*(1+L150/100)</f>
        <v>0</v>
      </c>
      <c r="N150" s="190">
        <v>0</v>
      </c>
      <c r="O150" s="191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204</v>
      </c>
      <c r="T150" s="159" t="s">
        <v>119</v>
      </c>
      <c r="U150" s="159">
        <v>9.7000000000000003E-2</v>
      </c>
      <c r="V150" s="159">
        <f>ROUND(E150*U150,2)</f>
        <v>14.5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291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x14ac:dyDescent="0.2">
      <c r="A151" s="161" t="s">
        <v>114</v>
      </c>
      <c r="B151" s="162" t="s">
        <v>77</v>
      </c>
      <c r="C151" s="176" t="s">
        <v>78</v>
      </c>
      <c r="D151" s="163"/>
      <c r="E151" s="164"/>
      <c r="F151" s="165"/>
      <c r="G151" s="165">
        <f>SUMIF(AG152:AG165,"&lt;&gt;NOR",G152:G165)</f>
        <v>0</v>
      </c>
      <c r="H151" s="165"/>
      <c r="I151" s="165">
        <f>SUM(I152:I165)</f>
        <v>0</v>
      </c>
      <c r="J151" s="165"/>
      <c r="K151" s="165">
        <f>SUM(K152:K165)</f>
        <v>0</v>
      </c>
      <c r="L151" s="165"/>
      <c r="M151" s="165">
        <f>SUM(M152:M165)</f>
        <v>0</v>
      </c>
      <c r="N151" s="165"/>
      <c r="O151" s="166">
        <f>SUM(O152:O165)</f>
        <v>0</v>
      </c>
      <c r="P151" s="160"/>
      <c r="Q151" s="160">
        <f>SUM(Q152:Q165)</f>
        <v>0</v>
      </c>
      <c r="R151" s="160"/>
      <c r="S151" s="160"/>
      <c r="T151" s="160"/>
      <c r="U151" s="160"/>
      <c r="V151" s="160">
        <f>SUM(V152:V165)</f>
        <v>0</v>
      </c>
      <c r="W151" s="160"/>
      <c r="AG151" t="s">
        <v>115</v>
      </c>
    </row>
    <row r="152" spans="1:60" ht="33.75" outlineLevel="1" x14ac:dyDescent="0.2">
      <c r="A152" s="167">
        <v>37</v>
      </c>
      <c r="B152" s="168" t="s">
        <v>292</v>
      </c>
      <c r="C152" s="177" t="s">
        <v>293</v>
      </c>
      <c r="D152" s="169" t="s">
        <v>294</v>
      </c>
      <c r="E152" s="170">
        <v>19.96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0</v>
      </c>
      <c r="O152" s="173">
        <f>ROUND(E152*N152,2)</f>
        <v>0</v>
      </c>
      <c r="P152" s="159">
        <v>0</v>
      </c>
      <c r="Q152" s="159">
        <f>ROUND(E152*P152,2)</f>
        <v>0</v>
      </c>
      <c r="R152" s="159"/>
      <c r="S152" s="159" t="s">
        <v>204</v>
      </c>
      <c r="T152" s="159" t="s">
        <v>120</v>
      </c>
      <c r="U152" s="159">
        <v>0</v>
      </c>
      <c r="V152" s="159">
        <f>ROUND(E152*U152,2)</f>
        <v>0</v>
      </c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139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2" t="s">
        <v>295</v>
      </c>
      <c r="D153" s="181"/>
      <c r="E153" s="18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141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2" t="s">
        <v>296</v>
      </c>
      <c r="D154" s="181"/>
      <c r="E154" s="182">
        <v>19.96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141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33.75" outlineLevel="1" x14ac:dyDescent="0.2">
      <c r="A155" s="167">
        <v>38</v>
      </c>
      <c r="B155" s="168" t="s">
        <v>297</v>
      </c>
      <c r="C155" s="177" t="s">
        <v>298</v>
      </c>
      <c r="D155" s="169" t="s">
        <v>294</v>
      </c>
      <c r="E155" s="170">
        <v>27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3">
        <f>ROUND(E155*N155,2)</f>
        <v>0</v>
      </c>
      <c r="P155" s="159">
        <v>0</v>
      </c>
      <c r="Q155" s="159">
        <f>ROUND(E155*P155,2)</f>
        <v>0</v>
      </c>
      <c r="R155" s="159"/>
      <c r="S155" s="159" t="s">
        <v>204</v>
      </c>
      <c r="T155" s="159" t="s">
        <v>120</v>
      </c>
      <c r="U155" s="159">
        <v>0</v>
      </c>
      <c r="V155" s="159">
        <f>ROUND(E155*U155,2)</f>
        <v>0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2" t="s">
        <v>295</v>
      </c>
      <c r="D156" s="181"/>
      <c r="E156" s="18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141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2" t="s">
        <v>299</v>
      </c>
      <c r="D157" s="181"/>
      <c r="E157" s="182">
        <v>27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141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67">
        <v>39</v>
      </c>
      <c r="B158" s="168" t="s">
        <v>300</v>
      </c>
      <c r="C158" s="177" t="s">
        <v>301</v>
      </c>
      <c r="D158" s="169" t="s">
        <v>294</v>
      </c>
      <c r="E158" s="170">
        <v>39.92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72">
        <v>0</v>
      </c>
      <c r="O158" s="173">
        <f>ROUND(E158*N158,2)</f>
        <v>0</v>
      </c>
      <c r="P158" s="159">
        <v>0</v>
      </c>
      <c r="Q158" s="159">
        <f>ROUND(E158*P158,2)</f>
        <v>0</v>
      </c>
      <c r="R158" s="159"/>
      <c r="S158" s="159" t="s">
        <v>204</v>
      </c>
      <c r="T158" s="159" t="s">
        <v>120</v>
      </c>
      <c r="U158" s="159">
        <v>0</v>
      </c>
      <c r="V158" s="159">
        <f>ROUND(E158*U158,2)</f>
        <v>0</v>
      </c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139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57" t="s">
        <v>302</v>
      </c>
      <c r="D159" s="258"/>
      <c r="E159" s="258"/>
      <c r="F159" s="258"/>
      <c r="G159" s="258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123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2" t="s">
        <v>295</v>
      </c>
      <c r="D160" s="181"/>
      <c r="E160" s="182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141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2" t="s">
        <v>303</v>
      </c>
      <c r="D161" s="181"/>
      <c r="E161" s="182">
        <v>39.92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141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ht="22.5" outlineLevel="1" x14ac:dyDescent="0.2">
      <c r="A162" s="167">
        <v>40</v>
      </c>
      <c r="B162" s="168" t="s">
        <v>304</v>
      </c>
      <c r="C162" s="177" t="s">
        <v>305</v>
      </c>
      <c r="D162" s="169" t="s">
        <v>294</v>
      </c>
      <c r="E162" s="170">
        <v>5.95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</v>
      </c>
      <c r="O162" s="173">
        <f>ROUND(E162*N162,2)</f>
        <v>0</v>
      </c>
      <c r="P162" s="159">
        <v>0</v>
      </c>
      <c r="Q162" s="159">
        <f>ROUND(E162*P162,2)</f>
        <v>0</v>
      </c>
      <c r="R162" s="159"/>
      <c r="S162" s="159" t="s">
        <v>204</v>
      </c>
      <c r="T162" s="159" t="s">
        <v>120</v>
      </c>
      <c r="U162" s="159">
        <v>0</v>
      </c>
      <c r="V162" s="159">
        <f>ROUND(E162*U162,2)</f>
        <v>0</v>
      </c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139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257" t="s">
        <v>306</v>
      </c>
      <c r="D163" s="258"/>
      <c r="E163" s="258"/>
      <c r="F163" s="258"/>
      <c r="G163" s="258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123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2" t="s">
        <v>295</v>
      </c>
      <c r="D164" s="181"/>
      <c r="E164" s="182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141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2" t="s">
        <v>307</v>
      </c>
      <c r="D165" s="181"/>
      <c r="E165" s="182">
        <v>5.95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141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x14ac:dyDescent="0.2">
      <c r="A166" s="161" t="s">
        <v>114</v>
      </c>
      <c r="B166" s="162" t="s">
        <v>79</v>
      </c>
      <c r="C166" s="176" t="s">
        <v>80</v>
      </c>
      <c r="D166" s="163"/>
      <c r="E166" s="164"/>
      <c r="F166" s="165"/>
      <c r="G166" s="165">
        <f>SUMIF(AG167:AG187,"&lt;&gt;NOR",G167:G187)</f>
        <v>0</v>
      </c>
      <c r="H166" s="165"/>
      <c r="I166" s="165">
        <f>SUM(I167:I187)</f>
        <v>0</v>
      </c>
      <c r="J166" s="165"/>
      <c r="K166" s="165">
        <f>SUM(K167:K187)</f>
        <v>0</v>
      </c>
      <c r="L166" s="165"/>
      <c r="M166" s="165">
        <f>SUM(M167:M187)</f>
        <v>0</v>
      </c>
      <c r="N166" s="165"/>
      <c r="O166" s="166">
        <f>SUM(O167:O187)</f>
        <v>0</v>
      </c>
      <c r="P166" s="160"/>
      <c r="Q166" s="160">
        <f>SUM(Q167:Q187)</f>
        <v>0</v>
      </c>
      <c r="R166" s="160"/>
      <c r="S166" s="160"/>
      <c r="T166" s="160"/>
      <c r="U166" s="160"/>
      <c r="V166" s="160">
        <f>SUM(V167:V187)</f>
        <v>0</v>
      </c>
      <c r="W166" s="160"/>
      <c r="AG166" t="s">
        <v>115</v>
      </c>
    </row>
    <row r="167" spans="1:60" ht="22.5" outlineLevel="1" x14ac:dyDescent="0.2">
      <c r="A167" s="167">
        <v>41</v>
      </c>
      <c r="B167" s="168" t="s">
        <v>308</v>
      </c>
      <c r="C167" s="177" t="s">
        <v>309</v>
      </c>
      <c r="D167" s="169" t="s">
        <v>294</v>
      </c>
      <c r="E167" s="170">
        <v>25.810000000000002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3">
        <f>ROUND(E167*N167,2)</f>
        <v>0</v>
      </c>
      <c r="P167" s="159">
        <v>0</v>
      </c>
      <c r="Q167" s="159">
        <f>ROUND(E167*P167,2)</f>
        <v>0</v>
      </c>
      <c r="R167" s="159"/>
      <c r="S167" s="159" t="s">
        <v>204</v>
      </c>
      <c r="T167" s="159" t="s">
        <v>120</v>
      </c>
      <c r="U167" s="159">
        <v>0</v>
      </c>
      <c r="V167" s="159">
        <f>ROUND(E167*U167,2)</f>
        <v>0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139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92" t="s">
        <v>310</v>
      </c>
      <c r="D168" s="181"/>
      <c r="E168" s="182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141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2" t="s">
        <v>311</v>
      </c>
      <c r="D169" s="181"/>
      <c r="E169" s="182">
        <v>25.810000000000002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141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67">
        <v>42</v>
      </c>
      <c r="B170" s="168" t="s">
        <v>312</v>
      </c>
      <c r="C170" s="177" t="s">
        <v>313</v>
      </c>
      <c r="D170" s="169" t="s">
        <v>284</v>
      </c>
      <c r="E170" s="170">
        <v>3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72">
        <v>0</v>
      </c>
      <c r="O170" s="173">
        <f>ROUND(E170*N170,2)</f>
        <v>0</v>
      </c>
      <c r="P170" s="159">
        <v>0</v>
      </c>
      <c r="Q170" s="159">
        <f>ROUND(E170*P170,2)</f>
        <v>0</v>
      </c>
      <c r="R170" s="159"/>
      <c r="S170" s="159" t="s">
        <v>204</v>
      </c>
      <c r="T170" s="159" t="s">
        <v>120</v>
      </c>
      <c r="U170" s="159">
        <v>0</v>
      </c>
      <c r="V170" s="159">
        <f>ROUND(E170*U170,2)</f>
        <v>0</v>
      </c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139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2" t="s">
        <v>310</v>
      </c>
      <c r="D171" s="181"/>
      <c r="E171" s="182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141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2" t="s">
        <v>314</v>
      </c>
      <c r="D172" s="181"/>
      <c r="E172" s="182">
        <v>3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141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67">
        <v>43</v>
      </c>
      <c r="B173" s="168" t="s">
        <v>315</v>
      </c>
      <c r="C173" s="177" t="s">
        <v>316</v>
      </c>
      <c r="D173" s="169" t="s">
        <v>284</v>
      </c>
      <c r="E173" s="170">
        <v>2</v>
      </c>
      <c r="F173" s="171"/>
      <c r="G173" s="172">
        <f>ROUND(E173*F173,2)</f>
        <v>0</v>
      </c>
      <c r="H173" s="171"/>
      <c r="I173" s="172">
        <f>ROUND(E173*H173,2)</f>
        <v>0</v>
      </c>
      <c r="J173" s="171"/>
      <c r="K173" s="172">
        <f>ROUND(E173*J173,2)</f>
        <v>0</v>
      </c>
      <c r="L173" s="172">
        <v>21</v>
      </c>
      <c r="M173" s="172">
        <f>G173*(1+L173/100)</f>
        <v>0</v>
      </c>
      <c r="N173" s="172">
        <v>0</v>
      </c>
      <c r="O173" s="173">
        <f>ROUND(E173*N173,2)</f>
        <v>0</v>
      </c>
      <c r="P173" s="159">
        <v>0</v>
      </c>
      <c r="Q173" s="159">
        <f>ROUND(E173*P173,2)</f>
        <v>0</v>
      </c>
      <c r="R173" s="159"/>
      <c r="S173" s="159" t="s">
        <v>204</v>
      </c>
      <c r="T173" s="159" t="s">
        <v>120</v>
      </c>
      <c r="U173" s="159">
        <v>0</v>
      </c>
      <c r="V173" s="159">
        <f>ROUND(E173*U173,2)</f>
        <v>0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139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2" t="s">
        <v>310</v>
      </c>
      <c r="D174" s="181"/>
      <c r="E174" s="182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141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2" t="s">
        <v>252</v>
      </c>
      <c r="D175" s="181"/>
      <c r="E175" s="182">
        <v>2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141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67">
        <v>44</v>
      </c>
      <c r="B176" s="168" t="s">
        <v>317</v>
      </c>
      <c r="C176" s="177" t="s">
        <v>318</v>
      </c>
      <c r="D176" s="169" t="s">
        <v>284</v>
      </c>
      <c r="E176" s="170">
        <v>2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2">
        <v>0</v>
      </c>
      <c r="O176" s="173">
        <f>ROUND(E176*N176,2)</f>
        <v>0</v>
      </c>
      <c r="P176" s="159">
        <v>0</v>
      </c>
      <c r="Q176" s="159">
        <f>ROUND(E176*P176,2)</f>
        <v>0</v>
      </c>
      <c r="R176" s="159"/>
      <c r="S176" s="159" t="s">
        <v>204</v>
      </c>
      <c r="T176" s="159" t="s">
        <v>120</v>
      </c>
      <c r="U176" s="159">
        <v>0</v>
      </c>
      <c r="V176" s="159">
        <f>ROUND(E176*U176,2)</f>
        <v>0</v>
      </c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139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2" t="s">
        <v>310</v>
      </c>
      <c r="D177" s="181"/>
      <c r="E177" s="182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141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92" t="s">
        <v>252</v>
      </c>
      <c r="D178" s="181"/>
      <c r="E178" s="182">
        <v>2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141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33.75" outlineLevel="1" x14ac:dyDescent="0.2">
      <c r="A179" s="167">
        <v>45</v>
      </c>
      <c r="B179" s="168" t="s">
        <v>319</v>
      </c>
      <c r="C179" s="177" t="s">
        <v>320</v>
      </c>
      <c r="D179" s="169" t="s">
        <v>284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0</v>
      </c>
      <c r="O179" s="173">
        <f>ROUND(E179*N179,2)</f>
        <v>0</v>
      </c>
      <c r="P179" s="159">
        <v>0</v>
      </c>
      <c r="Q179" s="159">
        <f>ROUND(E179*P179,2)</f>
        <v>0</v>
      </c>
      <c r="R179" s="159"/>
      <c r="S179" s="159" t="s">
        <v>204</v>
      </c>
      <c r="T179" s="159" t="s">
        <v>120</v>
      </c>
      <c r="U179" s="159">
        <v>0</v>
      </c>
      <c r="V179" s="159">
        <f>ROUND(E179*U179,2)</f>
        <v>0</v>
      </c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139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2" t="s">
        <v>310</v>
      </c>
      <c r="D180" s="181"/>
      <c r="E180" s="182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141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2" t="s">
        <v>321</v>
      </c>
      <c r="D181" s="181"/>
      <c r="E181" s="182">
        <v>1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141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33.75" outlineLevel="1" x14ac:dyDescent="0.2">
      <c r="A182" s="167">
        <v>46</v>
      </c>
      <c r="B182" s="168" t="s">
        <v>322</v>
      </c>
      <c r="C182" s="177" t="s">
        <v>323</v>
      </c>
      <c r="D182" s="169" t="s">
        <v>284</v>
      </c>
      <c r="E182" s="170">
        <v>1</v>
      </c>
      <c r="F182" s="171"/>
      <c r="G182" s="172">
        <f>ROUND(E182*F182,2)</f>
        <v>0</v>
      </c>
      <c r="H182" s="171"/>
      <c r="I182" s="172">
        <f>ROUND(E182*H182,2)</f>
        <v>0</v>
      </c>
      <c r="J182" s="171"/>
      <c r="K182" s="172">
        <f>ROUND(E182*J182,2)</f>
        <v>0</v>
      </c>
      <c r="L182" s="172">
        <v>21</v>
      </c>
      <c r="M182" s="172">
        <f>G182*(1+L182/100)</f>
        <v>0</v>
      </c>
      <c r="N182" s="172">
        <v>0</v>
      </c>
      <c r="O182" s="173">
        <f>ROUND(E182*N182,2)</f>
        <v>0</v>
      </c>
      <c r="P182" s="159">
        <v>0</v>
      </c>
      <c r="Q182" s="159">
        <f>ROUND(E182*P182,2)</f>
        <v>0</v>
      </c>
      <c r="R182" s="159"/>
      <c r="S182" s="159" t="s">
        <v>204</v>
      </c>
      <c r="T182" s="159" t="s">
        <v>120</v>
      </c>
      <c r="U182" s="159">
        <v>0</v>
      </c>
      <c r="V182" s="159">
        <f>ROUND(E182*U182,2)</f>
        <v>0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139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2" t="s">
        <v>310</v>
      </c>
      <c r="D183" s="181"/>
      <c r="E183" s="182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141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2" t="s">
        <v>321</v>
      </c>
      <c r="D184" s="181"/>
      <c r="E184" s="182">
        <v>1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141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33.75" outlineLevel="1" x14ac:dyDescent="0.2">
      <c r="A185" s="167">
        <v>47</v>
      </c>
      <c r="B185" s="168" t="s">
        <v>324</v>
      </c>
      <c r="C185" s="177" t="s">
        <v>325</v>
      </c>
      <c r="D185" s="169" t="s">
        <v>284</v>
      </c>
      <c r="E185" s="170">
        <v>16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</v>
      </c>
      <c r="O185" s="173">
        <f>ROUND(E185*N185,2)</f>
        <v>0</v>
      </c>
      <c r="P185" s="159">
        <v>0</v>
      </c>
      <c r="Q185" s="159">
        <f>ROUND(E185*P185,2)</f>
        <v>0</v>
      </c>
      <c r="R185" s="159"/>
      <c r="S185" s="159" t="s">
        <v>204</v>
      </c>
      <c r="T185" s="159" t="s">
        <v>120</v>
      </c>
      <c r="U185" s="159">
        <v>0</v>
      </c>
      <c r="V185" s="159">
        <f>ROUND(E185*U185,2)</f>
        <v>0</v>
      </c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139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2" t="s">
        <v>310</v>
      </c>
      <c r="D186" s="181"/>
      <c r="E186" s="18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141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2" t="s">
        <v>326</v>
      </c>
      <c r="D187" s="181"/>
      <c r="E187" s="182">
        <v>16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141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1" t="s">
        <v>114</v>
      </c>
      <c r="B188" s="162" t="s">
        <v>81</v>
      </c>
      <c r="C188" s="176" t="s">
        <v>82</v>
      </c>
      <c r="D188" s="163"/>
      <c r="E188" s="164"/>
      <c r="F188" s="165"/>
      <c r="G188" s="165">
        <f>SUMIF(AG189:AG206,"&lt;&gt;NOR",G189:G206)</f>
        <v>0</v>
      </c>
      <c r="H188" s="165"/>
      <c r="I188" s="165">
        <f>SUM(I189:I206)</f>
        <v>0</v>
      </c>
      <c r="J188" s="165"/>
      <c r="K188" s="165">
        <f>SUM(K189:K206)</f>
        <v>0</v>
      </c>
      <c r="L188" s="165"/>
      <c r="M188" s="165">
        <f>SUM(M189:M206)</f>
        <v>0</v>
      </c>
      <c r="N188" s="165"/>
      <c r="O188" s="166">
        <f>SUM(O189:O206)</f>
        <v>2.4699999999999998</v>
      </c>
      <c r="P188" s="160"/>
      <c r="Q188" s="160">
        <f>SUM(Q189:Q206)</f>
        <v>0</v>
      </c>
      <c r="R188" s="160"/>
      <c r="S188" s="160"/>
      <c r="T188" s="160"/>
      <c r="U188" s="160"/>
      <c r="V188" s="160">
        <f>SUM(V189:V206)</f>
        <v>99.69</v>
      </c>
      <c r="W188" s="160"/>
      <c r="AG188" t="s">
        <v>115</v>
      </c>
    </row>
    <row r="189" spans="1:60" outlineLevel="1" x14ac:dyDescent="0.2">
      <c r="A189" s="167">
        <v>48</v>
      </c>
      <c r="B189" s="168" t="s">
        <v>327</v>
      </c>
      <c r="C189" s="177" t="s">
        <v>328</v>
      </c>
      <c r="D189" s="169" t="s">
        <v>193</v>
      </c>
      <c r="E189" s="170">
        <v>269.06080000000003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7.1000000000000002E-4</v>
      </c>
      <c r="O189" s="173">
        <f>ROUND(E189*N189,2)</f>
        <v>0.19</v>
      </c>
      <c r="P189" s="159">
        <v>0</v>
      </c>
      <c r="Q189" s="159">
        <f>ROUND(E189*P189,2)</f>
        <v>0</v>
      </c>
      <c r="R189" s="159"/>
      <c r="S189" s="159" t="s">
        <v>119</v>
      </c>
      <c r="T189" s="159" t="s">
        <v>119</v>
      </c>
      <c r="U189" s="159">
        <v>0.34</v>
      </c>
      <c r="V189" s="159">
        <f>ROUND(E189*U189,2)</f>
        <v>91.48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139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2" t="s">
        <v>329</v>
      </c>
      <c r="D190" s="181"/>
      <c r="E190" s="182">
        <v>269.06080000000003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141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33.75" outlineLevel="1" x14ac:dyDescent="0.2">
      <c r="A191" s="167">
        <v>49</v>
      </c>
      <c r="B191" s="168" t="s">
        <v>330</v>
      </c>
      <c r="C191" s="177" t="s">
        <v>331</v>
      </c>
      <c r="D191" s="169" t="s">
        <v>284</v>
      </c>
      <c r="E191" s="170">
        <v>16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0</v>
      </c>
      <c r="O191" s="173">
        <f>ROUND(E191*N191,2)</f>
        <v>0</v>
      </c>
      <c r="P191" s="159">
        <v>0</v>
      </c>
      <c r="Q191" s="159">
        <f>ROUND(E191*P191,2)</f>
        <v>0</v>
      </c>
      <c r="R191" s="159"/>
      <c r="S191" s="159" t="s">
        <v>204</v>
      </c>
      <c r="T191" s="159" t="s">
        <v>120</v>
      </c>
      <c r="U191" s="159">
        <v>0</v>
      </c>
      <c r="V191" s="159">
        <f>ROUND(E191*U191,2)</f>
        <v>0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139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257" t="s">
        <v>332</v>
      </c>
      <c r="D192" s="258"/>
      <c r="E192" s="258"/>
      <c r="F192" s="258"/>
      <c r="G192" s="258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123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269" t="s">
        <v>333</v>
      </c>
      <c r="D193" s="270"/>
      <c r="E193" s="270"/>
      <c r="F193" s="270"/>
      <c r="G193" s="270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123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269" t="s">
        <v>334</v>
      </c>
      <c r="D194" s="270"/>
      <c r="E194" s="270"/>
      <c r="F194" s="270"/>
      <c r="G194" s="270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123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69" t="s">
        <v>335</v>
      </c>
      <c r="D195" s="270"/>
      <c r="E195" s="270"/>
      <c r="F195" s="270"/>
      <c r="G195" s="270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123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269" t="s">
        <v>336</v>
      </c>
      <c r="D196" s="270"/>
      <c r="E196" s="270"/>
      <c r="F196" s="270"/>
      <c r="G196" s="270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123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69" t="s">
        <v>337</v>
      </c>
      <c r="D197" s="270"/>
      <c r="E197" s="270"/>
      <c r="F197" s="270"/>
      <c r="G197" s="270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123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269" t="s">
        <v>338</v>
      </c>
      <c r="D198" s="270"/>
      <c r="E198" s="270"/>
      <c r="F198" s="270"/>
      <c r="G198" s="270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123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69" t="s">
        <v>339</v>
      </c>
      <c r="D199" s="270"/>
      <c r="E199" s="270"/>
      <c r="F199" s="270"/>
      <c r="G199" s="270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123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269" t="s">
        <v>340</v>
      </c>
      <c r="D200" s="270"/>
      <c r="E200" s="270"/>
      <c r="F200" s="270"/>
      <c r="G200" s="270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123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2" t="s">
        <v>341</v>
      </c>
      <c r="D201" s="181"/>
      <c r="E201" s="182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141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2" t="s">
        <v>326</v>
      </c>
      <c r="D202" s="181"/>
      <c r="E202" s="182">
        <v>16</v>
      </c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141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67">
        <v>50</v>
      </c>
      <c r="B203" s="168" t="s">
        <v>342</v>
      </c>
      <c r="C203" s="177" t="s">
        <v>343</v>
      </c>
      <c r="D203" s="169" t="s">
        <v>193</v>
      </c>
      <c r="E203" s="170">
        <v>309.41992000000005</v>
      </c>
      <c r="F203" s="171"/>
      <c r="G203" s="172">
        <f>ROUND(E203*F203,2)</f>
        <v>0</v>
      </c>
      <c r="H203" s="171"/>
      <c r="I203" s="172">
        <f>ROUND(E203*H203,2)</f>
        <v>0</v>
      </c>
      <c r="J203" s="171"/>
      <c r="K203" s="172">
        <f>ROUND(E203*J203,2)</f>
        <v>0</v>
      </c>
      <c r="L203" s="172">
        <v>21</v>
      </c>
      <c r="M203" s="172">
        <f>G203*(1+L203/100)</f>
        <v>0</v>
      </c>
      <c r="N203" s="172">
        <v>7.3600000000000002E-3</v>
      </c>
      <c r="O203" s="173">
        <f>ROUND(E203*N203,2)</f>
        <v>2.2799999999999998</v>
      </c>
      <c r="P203" s="159">
        <v>0</v>
      </c>
      <c r="Q203" s="159">
        <f>ROUND(E203*P203,2)</f>
        <v>0</v>
      </c>
      <c r="R203" s="159" t="s">
        <v>209</v>
      </c>
      <c r="S203" s="159" t="s">
        <v>119</v>
      </c>
      <c r="T203" s="159" t="s">
        <v>119</v>
      </c>
      <c r="U203" s="159">
        <v>0</v>
      </c>
      <c r="V203" s="159">
        <f>ROUND(E203*U203,2)</f>
        <v>0</v>
      </c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205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2" t="s">
        <v>344</v>
      </c>
      <c r="D204" s="181"/>
      <c r="E204" s="182">
        <v>269.06080000000003</v>
      </c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141</v>
      </c>
      <c r="AH204" s="150">
        <v>5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3" t="s">
        <v>213</v>
      </c>
      <c r="D205" s="183"/>
      <c r="E205" s="184">
        <v>40.359120000000004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141</v>
      </c>
      <c r="AH205" s="150">
        <v>4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85">
        <v>51</v>
      </c>
      <c r="B206" s="186" t="s">
        <v>345</v>
      </c>
      <c r="C206" s="194" t="s">
        <v>346</v>
      </c>
      <c r="D206" s="187" t="s">
        <v>203</v>
      </c>
      <c r="E206" s="188">
        <v>2.4683600000000001</v>
      </c>
      <c r="F206" s="189"/>
      <c r="G206" s="190">
        <f>ROUND(E206*F206,2)</f>
        <v>0</v>
      </c>
      <c r="H206" s="189"/>
      <c r="I206" s="190">
        <f>ROUND(E206*H206,2)</f>
        <v>0</v>
      </c>
      <c r="J206" s="189"/>
      <c r="K206" s="190">
        <f>ROUND(E206*J206,2)</f>
        <v>0</v>
      </c>
      <c r="L206" s="190">
        <v>21</v>
      </c>
      <c r="M206" s="190">
        <f>G206*(1+L206/100)</f>
        <v>0</v>
      </c>
      <c r="N206" s="190">
        <v>0</v>
      </c>
      <c r="O206" s="191">
        <f>ROUND(E206*N206,2)</f>
        <v>0</v>
      </c>
      <c r="P206" s="159">
        <v>0</v>
      </c>
      <c r="Q206" s="159">
        <f>ROUND(E206*P206,2)</f>
        <v>0</v>
      </c>
      <c r="R206" s="159"/>
      <c r="S206" s="159" t="s">
        <v>119</v>
      </c>
      <c r="T206" s="159" t="s">
        <v>119</v>
      </c>
      <c r="U206" s="159">
        <v>3.3270000000000004</v>
      </c>
      <c r="V206" s="159">
        <f>ROUND(E206*U206,2)</f>
        <v>8.2100000000000009</v>
      </c>
      <c r="W206" s="159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291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x14ac:dyDescent="0.2">
      <c r="A207" s="161" t="s">
        <v>114</v>
      </c>
      <c r="B207" s="162" t="s">
        <v>83</v>
      </c>
      <c r="C207" s="176" t="s">
        <v>84</v>
      </c>
      <c r="D207" s="163"/>
      <c r="E207" s="164"/>
      <c r="F207" s="165"/>
      <c r="G207" s="165">
        <f>SUMIF(AG208:AG208,"&lt;&gt;NOR",G208:G208)</f>
        <v>0</v>
      </c>
      <c r="H207" s="165"/>
      <c r="I207" s="165">
        <f>SUM(I208:I208)</f>
        <v>0</v>
      </c>
      <c r="J207" s="165"/>
      <c r="K207" s="165">
        <f>SUM(K208:K208)</f>
        <v>0</v>
      </c>
      <c r="L207" s="165"/>
      <c r="M207" s="165">
        <f>SUM(M208:M208)</f>
        <v>0</v>
      </c>
      <c r="N207" s="165"/>
      <c r="O207" s="166">
        <f>SUM(O208:O208)</f>
        <v>0</v>
      </c>
      <c r="P207" s="160"/>
      <c r="Q207" s="160">
        <f>SUM(Q208:Q208)</f>
        <v>0</v>
      </c>
      <c r="R207" s="160"/>
      <c r="S207" s="160"/>
      <c r="T207" s="160"/>
      <c r="U207" s="160"/>
      <c r="V207" s="160">
        <f>SUM(V208:V208)</f>
        <v>0</v>
      </c>
      <c r="W207" s="160"/>
      <c r="AG207" t="s">
        <v>115</v>
      </c>
    </row>
    <row r="208" spans="1:60" ht="22.5" outlineLevel="1" x14ac:dyDescent="0.2">
      <c r="A208" s="185">
        <v>52</v>
      </c>
      <c r="B208" s="186" t="s">
        <v>347</v>
      </c>
      <c r="C208" s="194" t="s">
        <v>348</v>
      </c>
      <c r="D208" s="187" t="s">
        <v>349</v>
      </c>
      <c r="E208" s="188">
        <v>1</v>
      </c>
      <c r="F208" s="189"/>
      <c r="G208" s="190">
        <f>ROUND(E208*F208,2)</f>
        <v>0</v>
      </c>
      <c r="H208" s="189"/>
      <c r="I208" s="190">
        <f>ROUND(E208*H208,2)</f>
        <v>0</v>
      </c>
      <c r="J208" s="189"/>
      <c r="K208" s="190">
        <f>ROUND(E208*J208,2)</f>
        <v>0</v>
      </c>
      <c r="L208" s="190">
        <v>21</v>
      </c>
      <c r="M208" s="190">
        <f>G208*(1+L208/100)</f>
        <v>0</v>
      </c>
      <c r="N208" s="190">
        <v>0</v>
      </c>
      <c r="O208" s="191">
        <f>ROUND(E208*N208,2)</f>
        <v>0</v>
      </c>
      <c r="P208" s="159">
        <v>0</v>
      </c>
      <c r="Q208" s="159">
        <f>ROUND(E208*P208,2)</f>
        <v>0</v>
      </c>
      <c r="R208" s="159"/>
      <c r="S208" s="159" t="s">
        <v>204</v>
      </c>
      <c r="T208" s="159" t="s">
        <v>120</v>
      </c>
      <c r="U208" s="159">
        <v>0</v>
      </c>
      <c r="V208" s="159">
        <f>ROUND(E208*U208,2)</f>
        <v>0</v>
      </c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139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x14ac:dyDescent="0.2">
      <c r="A209" s="161" t="s">
        <v>114</v>
      </c>
      <c r="B209" s="162" t="s">
        <v>85</v>
      </c>
      <c r="C209" s="176" t="s">
        <v>86</v>
      </c>
      <c r="D209" s="163"/>
      <c r="E209" s="164"/>
      <c r="F209" s="165"/>
      <c r="G209" s="165">
        <f>SUMIF(AG210:AG230,"&lt;&gt;NOR",G210:G230)</f>
        <v>0</v>
      </c>
      <c r="H209" s="165"/>
      <c r="I209" s="165">
        <f>SUM(I210:I230)</f>
        <v>0</v>
      </c>
      <c r="J209" s="165"/>
      <c r="K209" s="165">
        <f>SUM(K210:K230)</f>
        <v>0</v>
      </c>
      <c r="L209" s="165"/>
      <c r="M209" s="165">
        <f>SUM(M210:M230)</f>
        <v>0</v>
      </c>
      <c r="N209" s="165"/>
      <c r="O209" s="166">
        <f>SUM(O210:O230)</f>
        <v>8.01</v>
      </c>
      <c r="P209" s="160"/>
      <c r="Q209" s="160">
        <f>SUM(Q210:Q230)</f>
        <v>0</v>
      </c>
      <c r="R209" s="160"/>
      <c r="S209" s="160"/>
      <c r="T209" s="160"/>
      <c r="U209" s="160"/>
      <c r="V209" s="160">
        <f>SUM(V210:V230)</f>
        <v>204.22</v>
      </c>
      <c r="W209" s="160"/>
      <c r="AG209" t="s">
        <v>115</v>
      </c>
    </row>
    <row r="210" spans="1:60" outlineLevel="1" x14ac:dyDescent="0.2">
      <c r="A210" s="167">
        <v>53</v>
      </c>
      <c r="B210" s="168" t="s">
        <v>350</v>
      </c>
      <c r="C210" s="177" t="s">
        <v>351</v>
      </c>
      <c r="D210" s="169" t="s">
        <v>352</v>
      </c>
      <c r="E210" s="170">
        <v>7025</v>
      </c>
      <c r="F210" s="171"/>
      <c r="G210" s="172">
        <f>ROUND(E210*F210,2)</f>
        <v>0</v>
      </c>
      <c r="H210" s="171"/>
      <c r="I210" s="172">
        <f>ROUND(E210*H210,2)</f>
        <v>0</v>
      </c>
      <c r="J210" s="171"/>
      <c r="K210" s="172">
        <f>ROUND(E210*J210,2)</f>
        <v>0</v>
      </c>
      <c r="L210" s="172">
        <v>21</v>
      </c>
      <c r="M210" s="172">
        <f>G210*(1+L210/100)</f>
        <v>0</v>
      </c>
      <c r="N210" s="172">
        <v>0</v>
      </c>
      <c r="O210" s="173">
        <f>ROUND(E210*N210,2)</f>
        <v>0</v>
      </c>
      <c r="P210" s="159">
        <v>0</v>
      </c>
      <c r="Q210" s="159">
        <f>ROUND(E210*P210,2)</f>
        <v>0</v>
      </c>
      <c r="R210" s="159"/>
      <c r="S210" s="159" t="s">
        <v>119</v>
      </c>
      <c r="T210" s="159" t="s">
        <v>119</v>
      </c>
      <c r="U210" s="159">
        <v>2.9070000000000002E-2</v>
      </c>
      <c r="V210" s="159">
        <f>ROUND(E210*U210,2)</f>
        <v>204.22</v>
      </c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139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2" t="s">
        <v>287</v>
      </c>
      <c r="D211" s="181"/>
      <c r="E211" s="18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141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2" t="s">
        <v>353</v>
      </c>
      <c r="D212" s="181"/>
      <c r="E212" s="182">
        <v>7025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141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67">
        <v>54</v>
      </c>
      <c r="B213" s="168" t="s">
        <v>354</v>
      </c>
      <c r="C213" s="177" t="s">
        <v>355</v>
      </c>
      <c r="D213" s="169" t="s">
        <v>352</v>
      </c>
      <c r="E213" s="170">
        <v>7025</v>
      </c>
      <c r="F213" s="171"/>
      <c r="G213" s="172">
        <f>ROUND(E213*F213,2)</f>
        <v>0</v>
      </c>
      <c r="H213" s="171"/>
      <c r="I213" s="172">
        <f>ROUND(E213*H213,2)</f>
        <v>0</v>
      </c>
      <c r="J213" s="171"/>
      <c r="K213" s="172">
        <f>ROUND(E213*J213,2)</f>
        <v>0</v>
      </c>
      <c r="L213" s="172">
        <v>21</v>
      </c>
      <c r="M213" s="172">
        <f>G213*(1+L213/100)</f>
        <v>0</v>
      </c>
      <c r="N213" s="172">
        <v>0</v>
      </c>
      <c r="O213" s="173">
        <f>ROUND(E213*N213,2)</f>
        <v>0</v>
      </c>
      <c r="P213" s="159">
        <v>0</v>
      </c>
      <c r="Q213" s="159">
        <f>ROUND(E213*P213,2)</f>
        <v>0</v>
      </c>
      <c r="R213" s="159"/>
      <c r="S213" s="159" t="s">
        <v>204</v>
      </c>
      <c r="T213" s="159" t="s">
        <v>120</v>
      </c>
      <c r="U213" s="159">
        <v>0</v>
      </c>
      <c r="V213" s="159">
        <f>ROUND(E213*U213,2)</f>
        <v>0</v>
      </c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139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2" t="s">
        <v>356</v>
      </c>
      <c r="D214" s="181"/>
      <c r="E214" s="182">
        <v>7025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141</v>
      </c>
      <c r="AH214" s="150">
        <v>5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67">
        <v>55</v>
      </c>
      <c r="B215" s="168" t="s">
        <v>357</v>
      </c>
      <c r="C215" s="177" t="s">
        <v>358</v>
      </c>
      <c r="D215" s="169" t="s">
        <v>352</v>
      </c>
      <c r="E215" s="170">
        <v>764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0</v>
      </c>
      <c r="O215" s="173">
        <f>ROUND(E215*N215,2)</f>
        <v>0</v>
      </c>
      <c r="P215" s="159">
        <v>0</v>
      </c>
      <c r="Q215" s="159">
        <f>ROUND(E215*P215,2)</f>
        <v>0</v>
      </c>
      <c r="R215" s="159"/>
      <c r="S215" s="159" t="s">
        <v>204</v>
      </c>
      <c r="T215" s="159" t="s">
        <v>120</v>
      </c>
      <c r="U215" s="159">
        <v>0</v>
      </c>
      <c r="V215" s="159">
        <f>ROUND(E215*U215,2)</f>
        <v>0</v>
      </c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139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2" t="s">
        <v>287</v>
      </c>
      <c r="D216" s="181"/>
      <c r="E216" s="182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141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2" t="s">
        <v>359</v>
      </c>
      <c r="D217" s="181"/>
      <c r="E217" s="182">
        <v>764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141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67">
        <v>56</v>
      </c>
      <c r="B218" s="168" t="s">
        <v>360</v>
      </c>
      <c r="C218" s="177" t="s">
        <v>361</v>
      </c>
      <c r="D218" s="169" t="s">
        <v>352</v>
      </c>
      <c r="E218" s="170">
        <v>7025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1E-3</v>
      </c>
      <c r="O218" s="173">
        <f>ROUND(E218*N218,2)</f>
        <v>7.03</v>
      </c>
      <c r="P218" s="159">
        <v>0</v>
      </c>
      <c r="Q218" s="159">
        <f>ROUND(E218*P218,2)</f>
        <v>0</v>
      </c>
      <c r="R218" s="159" t="s">
        <v>209</v>
      </c>
      <c r="S218" s="159" t="s">
        <v>119</v>
      </c>
      <c r="T218" s="159" t="s">
        <v>119</v>
      </c>
      <c r="U218" s="159">
        <v>0</v>
      </c>
      <c r="V218" s="159">
        <f>ROUND(E218*U218,2)</f>
        <v>0</v>
      </c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205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257" t="s">
        <v>362</v>
      </c>
      <c r="D219" s="258"/>
      <c r="E219" s="258"/>
      <c r="F219" s="258"/>
      <c r="G219" s="258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123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2" t="s">
        <v>363</v>
      </c>
      <c r="D220" s="181"/>
      <c r="E220" s="182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141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2" t="s">
        <v>364</v>
      </c>
      <c r="D221" s="181"/>
      <c r="E221" s="182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141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2" t="s">
        <v>365</v>
      </c>
      <c r="D222" s="181"/>
      <c r="E222" s="182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141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2" t="s">
        <v>366</v>
      </c>
      <c r="D223" s="181"/>
      <c r="E223" s="182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141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2" t="s">
        <v>367</v>
      </c>
      <c r="D224" s="181"/>
      <c r="E224" s="182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141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2" t="s">
        <v>368</v>
      </c>
      <c r="D225" s="181"/>
      <c r="E225" s="18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141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2" t="s">
        <v>369</v>
      </c>
      <c r="D226" s="181"/>
      <c r="E226" s="18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141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2" t="s">
        <v>356</v>
      </c>
      <c r="D227" s="181"/>
      <c r="E227" s="182">
        <v>7025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141</v>
      </c>
      <c r="AH227" s="150">
        <v>5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67">
        <v>57</v>
      </c>
      <c r="B228" s="168" t="s">
        <v>370</v>
      </c>
      <c r="C228" s="177" t="s">
        <v>371</v>
      </c>
      <c r="D228" s="169" t="s">
        <v>352</v>
      </c>
      <c r="E228" s="170">
        <v>983.5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1E-3</v>
      </c>
      <c r="O228" s="173">
        <f>ROUND(E228*N228,2)</f>
        <v>0.98</v>
      </c>
      <c r="P228" s="159">
        <v>0</v>
      </c>
      <c r="Q228" s="159">
        <f>ROUND(E228*P228,2)</f>
        <v>0</v>
      </c>
      <c r="R228" s="159" t="s">
        <v>209</v>
      </c>
      <c r="S228" s="159" t="s">
        <v>119</v>
      </c>
      <c r="T228" s="159" t="s">
        <v>119</v>
      </c>
      <c r="U228" s="159">
        <v>0</v>
      </c>
      <c r="V228" s="159">
        <f>ROUND(E228*U228,2)</f>
        <v>0</v>
      </c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205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57" t="s">
        <v>362</v>
      </c>
      <c r="D229" s="258"/>
      <c r="E229" s="258"/>
      <c r="F229" s="258"/>
      <c r="G229" s="258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123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92" t="s">
        <v>372</v>
      </c>
      <c r="D230" s="181"/>
      <c r="E230" s="182">
        <v>983.5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141</v>
      </c>
      <c r="AH230" s="150">
        <v>5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x14ac:dyDescent="0.2">
      <c r="A231" s="5"/>
      <c r="B231" s="6"/>
      <c r="C231" s="178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AE231">
        <v>15</v>
      </c>
      <c r="AF231">
        <v>21</v>
      </c>
    </row>
    <row r="232" spans="1:60" x14ac:dyDescent="0.2">
      <c r="A232" s="153"/>
      <c r="B232" s="154" t="s">
        <v>31</v>
      </c>
      <c r="C232" s="179"/>
      <c r="D232" s="155"/>
      <c r="E232" s="156"/>
      <c r="F232" s="156"/>
      <c r="G232" s="175">
        <f>G8+G79+G112+G116+G123+G143+G145+G149+G151+G166+G188+G207+G209</f>
        <v>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AE232">
        <f>SUMIF(L7:L230,AE231,G7:G230)</f>
        <v>0</v>
      </c>
      <c r="AF232">
        <f>SUMIF(L7:L230,AF231,G7:G230)</f>
        <v>0</v>
      </c>
      <c r="AG232" t="s">
        <v>132</v>
      </c>
    </row>
    <row r="233" spans="1:60" x14ac:dyDescent="0.2">
      <c r="A233" s="268" t="s">
        <v>373</v>
      </c>
      <c r="B233" s="268"/>
      <c r="C233" s="178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60" x14ac:dyDescent="0.2">
      <c r="A234" s="5"/>
      <c r="B234" s="6" t="s">
        <v>374</v>
      </c>
      <c r="C234" s="178" t="s">
        <v>375</v>
      </c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AG234" t="s">
        <v>376</v>
      </c>
    </row>
    <row r="235" spans="1:60" x14ac:dyDescent="0.2">
      <c r="A235" s="5"/>
      <c r="B235" s="6" t="s">
        <v>377</v>
      </c>
      <c r="C235" s="178" t="s">
        <v>378</v>
      </c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AG235" t="s">
        <v>379</v>
      </c>
    </row>
    <row r="236" spans="1:60" x14ac:dyDescent="0.2">
      <c r="A236" s="5"/>
      <c r="B236" s="6"/>
      <c r="C236" s="178" t="s">
        <v>380</v>
      </c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AG236" t="s">
        <v>381</v>
      </c>
    </row>
    <row r="237" spans="1:60" x14ac:dyDescent="0.2">
      <c r="A237" s="5"/>
      <c r="B237" s="6"/>
      <c r="C237" s="178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60" x14ac:dyDescent="0.2">
      <c r="A238" s="5"/>
      <c r="B238" s="6"/>
      <c r="C238" s="178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60" x14ac:dyDescent="0.2">
      <c r="A239" s="5"/>
      <c r="B239" s="6"/>
      <c r="C239" s="178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60" x14ac:dyDescent="0.2">
      <c r="A240" s="266" t="s">
        <v>133</v>
      </c>
      <c r="B240" s="266"/>
      <c r="C240" s="267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33" x14ac:dyDescent="0.2">
      <c r="A241" s="245"/>
      <c r="B241" s="246"/>
      <c r="C241" s="247"/>
      <c r="D241" s="246"/>
      <c r="E241" s="246"/>
      <c r="F241" s="246"/>
      <c r="G241" s="24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AG241" t="s">
        <v>134</v>
      </c>
    </row>
    <row r="242" spans="1:33" x14ac:dyDescent="0.2">
      <c r="A242" s="249"/>
      <c r="B242" s="250"/>
      <c r="C242" s="251"/>
      <c r="D242" s="250"/>
      <c r="E242" s="250"/>
      <c r="F242" s="250"/>
      <c r="G242" s="25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33" x14ac:dyDescent="0.2">
      <c r="A243" s="249"/>
      <c r="B243" s="250"/>
      <c r="C243" s="251"/>
      <c r="D243" s="250"/>
      <c r="E243" s="250"/>
      <c r="F243" s="250"/>
      <c r="G243" s="25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33" x14ac:dyDescent="0.2">
      <c r="A244" s="249"/>
      <c r="B244" s="250"/>
      <c r="C244" s="251"/>
      <c r="D244" s="250"/>
      <c r="E244" s="250"/>
      <c r="F244" s="250"/>
      <c r="G244" s="25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33" x14ac:dyDescent="0.2">
      <c r="A245" s="253"/>
      <c r="B245" s="254"/>
      <c r="C245" s="255"/>
      <c r="D245" s="254"/>
      <c r="E245" s="254"/>
      <c r="F245" s="254"/>
      <c r="G245" s="25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33" x14ac:dyDescent="0.2">
      <c r="A246" s="5"/>
      <c r="B246" s="6"/>
      <c r="C246" s="178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33" x14ac:dyDescent="0.2">
      <c r="C247" s="180"/>
      <c r="D247" s="141"/>
      <c r="AG247" t="s">
        <v>135</v>
      </c>
    </row>
    <row r="248" spans="1:33" x14ac:dyDescent="0.2">
      <c r="D248" s="141"/>
    </row>
    <row r="249" spans="1:33" x14ac:dyDescent="0.2">
      <c r="D249" s="141"/>
    </row>
    <row r="250" spans="1:33" x14ac:dyDescent="0.2">
      <c r="D250" s="141"/>
    </row>
    <row r="251" spans="1:33" x14ac:dyDescent="0.2">
      <c r="D251" s="141"/>
    </row>
    <row r="252" spans="1:33" x14ac:dyDescent="0.2">
      <c r="D252" s="141"/>
    </row>
    <row r="253" spans="1:33" x14ac:dyDescent="0.2">
      <c r="D253" s="141"/>
    </row>
    <row r="254" spans="1:33" x14ac:dyDescent="0.2">
      <c r="D254" s="141"/>
    </row>
    <row r="255" spans="1:33" x14ac:dyDescent="0.2">
      <c r="D255" s="141"/>
    </row>
    <row r="256" spans="1:33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26">
    <mergeCell ref="A241:G245"/>
    <mergeCell ref="C87:G87"/>
    <mergeCell ref="C96:G96"/>
    <mergeCell ref="C125:G125"/>
    <mergeCell ref="C126:G126"/>
    <mergeCell ref="C130:G130"/>
    <mergeCell ref="C131:G131"/>
    <mergeCell ref="C159:G159"/>
    <mergeCell ref="C163:G163"/>
    <mergeCell ref="C192:G192"/>
    <mergeCell ref="A240:C240"/>
    <mergeCell ref="C197:G197"/>
    <mergeCell ref="C198:G198"/>
    <mergeCell ref="C199:G199"/>
    <mergeCell ref="C200:G200"/>
    <mergeCell ref="C219:G219"/>
    <mergeCell ref="A1:G1"/>
    <mergeCell ref="C2:G2"/>
    <mergeCell ref="C3:G3"/>
    <mergeCell ref="C4:G4"/>
    <mergeCell ref="A233:B233"/>
    <mergeCell ref="C193:G193"/>
    <mergeCell ref="C194:G194"/>
    <mergeCell ref="C195:G195"/>
    <mergeCell ref="C196:G196"/>
    <mergeCell ref="C229:G2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00 1 Naklady</vt:lpstr>
      <vt:lpstr>SO 01 2_bez přesunů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1 Naklady'!Názvy_tisku</vt:lpstr>
      <vt:lpstr>'SO 01 2_bez přesunů Pol'!Názvy_tisku</vt:lpstr>
      <vt:lpstr>oadresa</vt:lpstr>
      <vt:lpstr>Stavba!Objednatel</vt:lpstr>
      <vt:lpstr>Stavba!Objekt</vt:lpstr>
      <vt:lpstr>'SO 00 1 Naklady'!Oblast_tisku</vt:lpstr>
      <vt:lpstr>'SO 01 2_bez přesunů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Bozena Antolakova</cp:lastModifiedBy>
  <cp:lastPrinted>2014-02-28T09:52:57Z</cp:lastPrinted>
  <dcterms:created xsi:type="dcterms:W3CDTF">2009-04-08T07:15:50Z</dcterms:created>
  <dcterms:modified xsi:type="dcterms:W3CDTF">2018-10-17T09:27:15Z</dcterms:modified>
</cp:coreProperties>
</file>